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40" windowHeight="8130" activeTab="0"/>
  </bookViews>
  <sheets>
    <sheet name="ÚR č.1 2015" sheetId="1" r:id="rId1"/>
    <sheet name="List1" sheetId="2" r:id="rId2"/>
  </sheets>
  <externalReferences>
    <externalReference r:id="rId5"/>
  </externalReferences>
  <definedNames>
    <definedName name="_xlnm.Print_Area" localSheetId="0">'ÚR č.1 2015'!$A$1:$Q$142</definedName>
  </definedNames>
  <calcPr fullCalcOnLoad="1"/>
</workbook>
</file>

<file path=xl/sharedStrings.xml><?xml version="1.0" encoding="utf-8"?>
<sst xmlns="http://schemas.openxmlformats.org/spreadsheetml/2006/main" count="61" uniqueCount="45">
  <si>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</si>
  <si>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</si>
  <si>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</si>
  <si>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</si>
  <si>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</si>
  <si>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</si>
  <si>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</si>
  <si>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</si>
  <si>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</si>
  <si>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</si>
  <si>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</si>
  <si>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</si>
  <si>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</si>
  <si>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</si>
  <si>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</si>
  <si>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</si>
  <si>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</si>
  <si>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schv.rozpočet </t>
  </si>
  <si>
    <t>odvod z výherních hracích přístrojů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</si>
  <si>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</si>
  <si>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</si>
  <si>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</si>
  <si>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</si>
  <si>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</si>
  <si>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</si>
  <si>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</si>
  <si>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obecné příjmy a výdaje z fin. Operací</t>
  </si>
  <si>
    <t>skut.do III.</t>
  </si>
  <si>
    <t>ost.výdaje související se sociálním porad.</t>
  </si>
  <si>
    <t>DPH, převody z HoČ apod.</t>
  </si>
  <si>
    <t>úprava č.1</t>
  </si>
  <si>
    <t>po úpravě</t>
  </si>
  <si>
    <t>Odvod z loterií a podobních her</t>
  </si>
  <si>
    <t>převody vlastním fondům v rozpoč. ÚSC</t>
  </si>
  <si>
    <t>incestiční transfery ze státních fondů</t>
  </si>
  <si>
    <t>ost.investiční přijaté transfery ze st.rozpočtu</t>
  </si>
  <si>
    <t>Město Dubá - obnova IT infrastruktury</t>
  </si>
  <si>
    <t>úpr.č.1.</t>
  </si>
  <si>
    <t>Po úpravě č.1/2015 je plánovaný výsledek hospodaření mínus 2 499 000,- Kč, který je kryt z přebytku hospodaření minulých let.</t>
  </si>
  <si>
    <t>Úpravu rozpočtu pojednalo městské zastupitelstvo na veřejném zasedání dne 16.4.2015.</t>
  </si>
  <si>
    <t xml:space="preserve">projekt na Lékařský dům </t>
  </si>
  <si>
    <t xml:space="preserve">Chodník Nedamovská-Požárníků-Českolipstká </t>
  </si>
  <si>
    <t>Rozpočet města Dubá na rok 2015 do konce března , úprava rozpočtu č.1/2015</t>
  </si>
  <si>
    <t xml:space="preserve">Dotace na chodník Nedamovská-Požárníků-Českolipská </t>
  </si>
  <si>
    <t>Dotace na akci -obnova IT infrastruktury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</si>
</sst>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1" fontId="8" fillId="0" borderId="2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" fontId="8" fillId="0" borderId="16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1" fontId="0" fillId="14" borderId="32" xfId="0" applyNumberFormat="1" applyFont="1" applyFill="1" applyBorder="1" applyAlignment="1">
      <alignment/>
    </xf>
    <xf numFmtId="1" fontId="8" fillId="0" borderId="34" xfId="0" applyNumberFormat="1" applyFont="1" applyBorder="1" applyAlignment="1">
      <alignment/>
    </xf>
    <xf numFmtId="0" fontId="2" fillId="4" borderId="46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1" fontId="9" fillId="4" borderId="20" xfId="0" applyNumberFormat="1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>
      <alignment/>
    </xf>
    <xf numFmtId="0" fontId="0" fillId="36" borderId="48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1" fontId="8" fillId="0" borderId="25" xfId="0" applyNumberFormat="1" applyFont="1" applyBorder="1" applyAlignment="1">
      <alignment/>
    </xf>
    <xf numFmtId="1" fontId="8" fillId="0" borderId="49" xfId="0" applyNumberFormat="1" applyFont="1" applyBorder="1" applyAlignment="1">
      <alignment/>
    </xf>
    <xf numFmtId="0" fontId="0" fillId="36" borderId="41" xfId="0" applyFont="1" applyFill="1" applyBorder="1" applyAlignment="1">
      <alignment/>
    </xf>
    <xf numFmtId="0" fontId="2" fillId="4" borderId="50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9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0" fillId="37" borderId="10" xfId="0" applyFill="1" applyBorder="1" applyAlignment="1">
      <alignment/>
    </xf>
    <xf numFmtId="0" fontId="1" fillId="37" borderId="10" xfId="0" applyFont="1" applyFill="1" applyBorder="1" applyAlignment="1" applyProtection="1">
      <alignment/>
      <protection/>
    </xf>
    <xf numFmtId="0" fontId="0" fillId="38" borderId="10" xfId="0" applyFill="1" applyBorder="1" applyAlignment="1">
      <alignment/>
    </xf>
    <xf numFmtId="0" fontId="2" fillId="36" borderId="40" xfId="0" applyFont="1" applyFill="1" applyBorder="1" applyAlignment="1" applyProtection="1">
      <alignment/>
      <protection/>
    </xf>
    <xf numFmtId="3" fontId="0" fillId="37" borderId="2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" fontId="2" fillId="0" borderId="46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>
      <alignment/>
    </xf>
    <xf numFmtId="1" fontId="8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33" borderId="41" xfId="0" applyFont="1" applyFill="1" applyBorder="1" applyAlignment="1">
      <alignment/>
    </xf>
    <xf numFmtId="0" fontId="0" fillId="0" borderId="52" xfId="0" applyBorder="1" applyAlignment="1">
      <alignment/>
    </xf>
    <xf numFmtId="0" fontId="2" fillId="0" borderId="49" xfId="0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58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62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workbookViewId="0" topLeftCell="A115">
      <selection activeCell="M38" sqref="M38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42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11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184">
        <v>2015</v>
      </c>
      <c r="E4" s="185"/>
      <c r="F4" s="185"/>
      <c r="G4" s="185"/>
      <c r="H4" s="185"/>
      <c r="I4" s="185"/>
      <c r="J4" s="185"/>
      <c r="K4" s="185"/>
      <c r="L4" s="186"/>
      <c r="M4" s="173"/>
      <c r="N4" s="173"/>
      <c r="O4" s="173"/>
      <c r="P4" s="173"/>
      <c r="Q4" s="174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17</v>
      </c>
      <c r="E5" s="51"/>
      <c r="F5" s="51"/>
      <c r="G5" s="51"/>
      <c r="H5" s="51"/>
      <c r="I5" s="122" t="s">
        <v>25</v>
      </c>
      <c r="J5" s="50" t="s">
        <v>27</v>
      </c>
      <c r="K5" s="110" t="s">
        <v>22</v>
      </c>
      <c r="L5" s="110" t="s">
        <v>37</v>
      </c>
      <c r="M5" s="175"/>
      <c r="N5" s="175"/>
      <c r="O5" s="175"/>
      <c r="P5" s="175"/>
      <c r="Q5" s="176"/>
    </row>
    <row r="6" spans="1:17" ht="12.75">
      <c r="A6" s="78"/>
      <c r="B6" s="79"/>
      <c r="C6" s="80"/>
      <c r="D6" s="108"/>
      <c r="E6" s="77"/>
      <c r="F6" s="77"/>
      <c r="G6" s="77"/>
      <c r="H6" s="77"/>
      <c r="I6" s="122"/>
      <c r="J6" s="109"/>
      <c r="K6" s="109"/>
      <c r="L6" s="109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4330</v>
      </c>
      <c r="E7" s="31"/>
      <c r="F7" s="31"/>
      <c r="G7" s="31"/>
      <c r="H7" s="31"/>
      <c r="I7" s="14">
        <v>4330</v>
      </c>
      <c r="J7" s="14">
        <v>1136</v>
      </c>
      <c r="K7" s="84">
        <f>(J7/D7)*100</f>
        <v>26.235565819861435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250</v>
      </c>
      <c r="E8" s="31"/>
      <c r="F8" s="31"/>
      <c r="G8" s="31"/>
      <c r="H8" s="31"/>
      <c r="I8" s="14">
        <v>250</v>
      </c>
      <c r="J8" s="14">
        <v>96</v>
      </c>
      <c r="K8" s="84">
        <f>(J8/D8)*100</f>
        <v>38.4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480</v>
      </c>
      <c r="E9" s="31"/>
      <c r="F9" s="31"/>
      <c r="G9" s="31"/>
      <c r="H9" s="31"/>
      <c r="I9" s="14">
        <v>480</v>
      </c>
      <c r="J9" s="14">
        <v>141</v>
      </c>
      <c r="K9" s="84">
        <f aca="true" t="shared" si="0" ref="K9:K30">(J9/D9)*100</f>
        <v>29.375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4450</v>
      </c>
      <c r="E10" s="31"/>
      <c r="F10" s="31"/>
      <c r="G10" s="31"/>
      <c r="H10" s="31"/>
      <c r="I10" s="14">
        <v>4450</v>
      </c>
      <c r="J10" s="14">
        <v>608</v>
      </c>
      <c r="K10" s="84">
        <f t="shared" si="0"/>
        <v>13.662921348314608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800</v>
      </c>
      <c r="E11" s="31"/>
      <c r="F11" s="31"/>
      <c r="G11" s="31"/>
      <c r="H11" s="31"/>
      <c r="I11" s="14">
        <v>800</v>
      </c>
      <c r="J11" s="14">
        <v>1142</v>
      </c>
      <c r="K11" s="84">
        <f t="shared" si="0"/>
        <v>142.75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9200</v>
      </c>
      <c r="E12" s="31"/>
      <c r="F12" s="31"/>
      <c r="G12" s="31"/>
      <c r="H12" s="31"/>
      <c r="I12" s="14">
        <v>9200</v>
      </c>
      <c r="J12" s="14">
        <v>2309</v>
      </c>
      <c r="K12" s="84">
        <f t="shared" si="0"/>
        <v>25.09782608695652</v>
      </c>
      <c r="L12" s="14"/>
      <c r="M12" s="18"/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84"/>
      <c r="L13" s="14"/>
      <c r="M13" s="18"/>
      <c r="N13" s="18"/>
      <c r="O13" s="18"/>
      <c r="P13" s="18"/>
      <c r="Q13" s="21"/>
    </row>
    <row r="14" spans="1:17" ht="12.75">
      <c r="A14" s="6"/>
      <c r="B14" s="6">
        <f>+'[1]podrobný rozpočet 2004'!D15</f>
        <v>1335</v>
      </c>
      <c r="C14" s="9" t="str">
        <f>+'[1]podrobný rozpočet 2004'!E15</f>
        <v>Poplatky za odnětí lesní půdy</v>
      </c>
      <c r="D14" s="14"/>
      <c r="E14" s="31"/>
      <c r="F14" s="31"/>
      <c r="G14" s="31"/>
      <c r="H14" s="31"/>
      <c r="I14" s="14"/>
      <c r="J14" s="14"/>
      <c r="K14" s="84"/>
      <c r="L14" s="14"/>
      <c r="M14" s="18"/>
      <c r="N14" s="18"/>
      <c r="O14" s="18"/>
      <c r="P14" s="18"/>
      <c r="Q14" s="21"/>
    </row>
    <row r="15" spans="1:17" ht="12.75">
      <c r="A15" s="6"/>
      <c r="B15" s="6">
        <v>1339</v>
      </c>
      <c r="C15" s="9" t="s">
        <v>15</v>
      </c>
      <c r="D15" s="14"/>
      <c r="E15" s="31"/>
      <c r="F15" s="31"/>
      <c r="G15" s="31"/>
      <c r="H15" s="31"/>
      <c r="I15" s="14"/>
      <c r="J15" s="14"/>
      <c r="K15" s="84"/>
      <c r="L15" s="14"/>
      <c r="M15" s="18"/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1000</v>
      </c>
      <c r="E16" s="31"/>
      <c r="F16" s="31"/>
      <c r="G16" s="31"/>
      <c r="H16" s="31"/>
      <c r="I16" s="14">
        <v>1000</v>
      </c>
      <c r="J16" s="14">
        <v>720</v>
      </c>
      <c r="K16" s="84">
        <f t="shared" si="0"/>
        <v>72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37</v>
      </c>
      <c r="K17" s="84">
        <f t="shared" si="0"/>
        <v>67.27272727272727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1"/>
      <c r="F18" s="31"/>
      <c r="G18" s="31"/>
      <c r="H18" s="31"/>
      <c r="I18" s="14">
        <v>50</v>
      </c>
      <c r="J18" s="14"/>
      <c r="K18" s="84">
        <f t="shared" si="0"/>
        <v>0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20</v>
      </c>
      <c r="D19" s="14">
        <v>10</v>
      </c>
      <c r="E19" s="31"/>
      <c r="F19" s="31"/>
      <c r="G19" s="31"/>
      <c r="H19" s="31"/>
      <c r="I19" s="14">
        <v>10</v>
      </c>
      <c r="J19" s="14">
        <v>1</v>
      </c>
      <c r="K19" s="84">
        <f t="shared" si="0"/>
        <v>10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84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40</v>
      </c>
      <c r="E21" s="31"/>
      <c r="F21" s="31"/>
      <c r="G21" s="31"/>
      <c r="H21" s="31"/>
      <c r="I21" s="14">
        <v>40</v>
      </c>
      <c r="J21" s="14">
        <v>3</v>
      </c>
      <c r="K21" s="84">
        <f t="shared" si="0"/>
        <v>7.5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32</v>
      </c>
      <c r="D22" s="14">
        <v>40</v>
      </c>
      <c r="E22" s="31"/>
      <c r="F22" s="31"/>
      <c r="G22" s="31"/>
      <c r="H22" s="31"/>
      <c r="I22" s="14">
        <v>40</v>
      </c>
      <c r="J22" s="14">
        <v>22</v>
      </c>
      <c r="K22" s="84">
        <f t="shared" si="0"/>
        <v>55.00000000000001</v>
      </c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18</v>
      </c>
      <c r="D23" s="14">
        <v>60</v>
      </c>
      <c r="E23" s="31"/>
      <c r="F23" s="31"/>
      <c r="G23" s="31"/>
      <c r="H23" s="31"/>
      <c r="I23" s="14">
        <v>60</v>
      </c>
      <c r="J23" s="14"/>
      <c r="K23" s="84">
        <f t="shared" si="0"/>
        <v>0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150</v>
      </c>
      <c r="E24" s="31"/>
      <c r="F24" s="31"/>
      <c r="G24" s="31"/>
      <c r="H24" s="31"/>
      <c r="I24" s="14">
        <v>150</v>
      </c>
      <c r="J24" s="14">
        <v>46</v>
      </c>
      <c r="K24" s="84">
        <f t="shared" si="0"/>
        <v>30.666666666666664</v>
      </c>
      <c r="L24" s="14"/>
      <c r="M24" s="41"/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105</v>
      </c>
      <c r="K25" s="84">
        <f t="shared" si="0"/>
        <v>3.5000000000000004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>
        <v>10</v>
      </c>
      <c r="E26" s="31"/>
      <c r="F26" s="31"/>
      <c r="G26" s="31"/>
      <c r="H26" s="31"/>
      <c r="I26" s="14">
        <v>10</v>
      </c>
      <c r="J26" s="14">
        <v>13</v>
      </c>
      <c r="K26" s="84">
        <f t="shared" si="0"/>
        <v>130</v>
      </c>
      <c r="L26" s="14"/>
      <c r="M26" s="18"/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84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970</v>
      </c>
      <c r="E28" s="31"/>
      <c r="F28" s="31"/>
      <c r="G28" s="31"/>
      <c r="H28" s="31"/>
      <c r="I28" s="14">
        <v>970</v>
      </c>
      <c r="J28" s="14">
        <v>244</v>
      </c>
      <c r="K28" s="84">
        <f t="shared" si="0"/>
        <v>25.15463917525773</v>
      </c>
      <c r="L28" s="14"/>
      <c r="M28" s="18"/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52"/>
      <c r="J29" s="83">
        <v>453</v>
      </c>
      <c r="K29" s="84"/>
      <c r="L29" s="83"/>
      <c r="M29" s="41"/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120</v>
      </c>
      <c r="E30" s="31"/>
      <c r="F30" s="31"/>
      <c r="G30" s="31"/>
      <c r="H30" s="31"/>
      <c r="I30" s="14">
        <v>120</v>
      </c>
      <c r="J30" s="14"/>
      <c r="K30" s="84">
        <f t="shared" si="0"/>
        <v>0</v>
      </c>
      <c r="L30" s="14"/>
      <c r="M30" s="18"/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/>
      <c r="J31" s="14"/>
      <c r="K31" s="84"/>
      <c r="L31" s="14"/>
      <c r="M31" s="18"/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13</v>
      </c>
      <c r="D32" s="14"/>
      <c r="E32" s="31"/>
      <c r="F32" s="31"/>
      <c r="G32" s="31"/>
      <c r="H32" s="31"/>
      <c r="I32" s="14"/>
      <c r="J32" s="14"/>
      <c r="K32" s="84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7</v>
      </c>
      <c r="D33" s="14"/>
      <c r="E33" s="31"/>
      <c r="F33" s="31"/>
      <c r="G33" s="31"/>
      <c r="H33" s="31"/>
      <c r="I33" s="14"/>
      <c r="J33" s="14"/>
      <c r="K33" s="84"/>
      <c r="L33" s="14"/>
      <c r="M33" s="41"/>
      <c r="N33" s="18"/>
      <c r="O33" s="18"/>
      <c r="P33" s="18"/>
      <c r="Q33" s="21"/>
    </row>
    <row r="34" spans="1:17" ht="12.75">
      <c r="A34" s="6"/>
      <c r="B34" s="6">
        <v>4213</v>
      </c>
      <c r="C34" s="9" t="s">
        <v>34</v>
      </c>
      <c r="D34" s="14"/>
      <c r="E34" s="31"/>
      <c r="F34" s="31"/>
      <c r="G34" s="31"/>
      <c r="H34" s="31"/>
      <c r="I34" s="14"/>
      <c r="J34" s="14"/>
      <c r="K34" s="84"/>
      <c r="L34" s="14">
        <v>2685</v>
      </c>
      <c r="M34" s="41" t="s">
        <v>43</v>
      </c>
      <c r="N34" s="18"/>
      <c r="O34" s="18"/>
      <c r="P34" s="18"/>
      <c r="Q34" s="21"/>
    </row>
    <row r="35" spans="1:17" ht="12.75">
      <c r="A35" s="6"/>
      <c r="B35" s="6">
        <v>4216</v>
      </c>
      <c r="C35" s="9" t="s">
        <v>12</v>
      </c>
      <c r="D35" s="14"/>
      <c r="E35" s="31"/>
      <c r="F35" s="31"/>
      <c r="G35" s="31"/>
      <c r="H35" s="31"/>
      <c r="I35" s="14"/>
      <c r="J35" s="14"/>
      <c r="K35" s="84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35</v>
      </c>
      <c r="D36" s="53"/>
      <c r="E36" s="31"/>
      <c r="F36" s="31"/>
      <c r="G36" s="31"/>
      <c r="H36" s="31"/>
      <c r="I36" s="53"/>
      <c r="J36" s="53"/>
      <c r="K36" s="89"/>
      <c r="L36" s="53">
        <v>1616</v>
      </c>
      <c r="M36" s="90" t="s">
        <v>44</v>
      </c>
      <c r="N36" s="91"/>
      <c r="O36" s="91"/>
      <c r="P36" s="91"/>
      <c r="Q36" s="92"/>
    </row>
    <row r="37" spans="1:17" ht="13.5" thickBot="1">
      <c r="A37" s="105">
        <v>0</v>
      </c>
      <c r="B37" s="106"/>
      <c r="C37" s="107" t="str">
        <f>+'[1]podrobný rozpočet 2004'!E36</f>
        <v>Daňové příjmy celkem</v>
      </c>
      <c r="D37" s="106">
        <f>SUM(D7:D36)</f>
        <v>25015</v>
      </c>
      <c r="E37" s="106">
        <f aca="true" t="shared" si="1" ref="E37:L37">SUM(E7:E36)</f>
        <v>0</v>
      </c>
      <c r="F37" s="106">
        <f t="shared" si="1"/>
        <v>0</v>
      </c>
      <c r="G37" s="106">
        <f t="shared" si="1"/>
        <v>0</v>
      </c>
      <c r="H37" s="102">
        <f t="shared" si="1"/>
        <v>0</v>
      </c>
      <c r="I37" s="106">
        <f t="shared" si="1"/>
        <v>25015</v>
      </c>
      <c r="J37" s="106">
        <f t="shared" si="1"/>
        <v>7076</v>
      </c>
      <c r="K37" s="106"/>
      <c r="L37" s="106">
        <f t="shared" si="1"/>
        <v>4301</v>
      </c>
      <c r="M37" s="103"/>
      <c r="N37" s="103"/>
      <c r="O37" s="103"/>
      <c r="P37" s="103"/>
      <c r="Q37" s="104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6" t="s">
        <v>8</v>
      </c>
      <c r="B40" s="100"/>
      <c r="C40" s="100"/>
      <c r="D40" s="137" t="str">
        <f>D5</f>
        <v>schv.rozpočet </v>
      </c>
      <c r="E40" s="137"/>
      <c r="F40" s="137"/>
      <c r="G40" s="137"/>
      <c r="H40" s="137"/>
      <c r="I40" s="137" t="s">
        <v>25</v>
      </c>
      <c r="J40" s="170" t="s">
        <v>27</v>
      </c>
      <c r="K40" s="170" t="s">
        <v>22</v>
      </c>
      <c r="L40" s="110" t="s">
        <v>30</v>
      </c>
      <c r="M40" s="126"/>
      <c r="N40" s="103"/>
      <c r="O40" s="103"/>
      <c r="P40" s="103"/>
      <c r="Q40" s="104"/>
    </row>
    <row r="41" spans="1:17" ht="12.75">
      <c r="A41" s="166">
        <v>2143</v>
      </c>
      <c r="B41" s="45"/>
      <c r="C41" s="46" t="s">
        <v>4</v>
      </c>
      <c r="D41" s="134">
        <v>70</v>
      </c>
      <c r="E41" s="134"/>
      <c r="F41" s="134"/>
      <c r="G41" s="134"/>
      <c r="H41" s="134"/>
      <c r="I41" s="167">
        <v>70</v>
      </c>
      <c r="J41" s="167">
        <v>23</v>
      </c>
      <c r="K41" s="168">
        <f>(J41/D41)*100</f>
        <v>32.857142857142854</v>
      </c>
      <c r="L41" s="167"/>
      <c r="M41" s="169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10</v>
      </c>
      <c r="D42" s="14"/>
      <c r="E42" s="14"/>
      <c r="F42" s="14"/>
      <c r="G42" s="14"/>
      <c r="H42" s="14"/>
      <c r="I42" s="54"/>
      <c r="J42" s="54"/>
      <c r="K42" s="152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52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10</v>
      </c>
      <c r="E44" s="14"/>
      <c r="F44" s="14"/>
      <c r="G44" s="14"/>
      <c r="H44" s="14"/>
      <c r="I44" s="54">
        <v>10</v>
      </c>
      <c r="J44" s="54">
        <v>5</v>
      </c>
      <c r="K44" s="152">
        <f aca="true" t="shared" si="2" ref="K44:K59">(J44/D44)*100</f>
        <v>50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21</v>
      </c>
      <c r="D45" s="14"/>
      <c r="E45" s="14"/>
      <c r="F45" s="14"/>
      <c r="G45" s="14"/>
      <c r="H45" s="14"/>
      <c r="I45" s="54"/>
      <c r="J45" s="54"/>
      <c r="K45" s="152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40</v>
      </c>
      <c r="J46" s="54"/>
      <c r="K46" s="152">
        <f t="shared" si="2"/>
        <v>0</v>
      </c>
      <c r="L46" s="54"/>
      <c r="M46" s="57"/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432</v>
      </c>
      <c r="K47" s="152">
        <f t="shared" si="2"/>
        <v>27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200</v>
      </c>
      <c r="K48" s="152">
        <f t="shared" si="2"/>
        <v>40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5</v>
      </c>
      <c r="D49" s="14"/>
      <c r="E49" s="14"/>
      <c r="F49" s="14"/>
      <c r="G49" s="14"/>
      <c r="H49" s="14"/>
      <c r="I49" s="54"/>
      <c r="J49" s="54"/>
      <c r="K49" s="152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2</v>
      </c>
      <c r="E50" s="14"/>
      <c r="F50" s="14"/>
      <c r="G50" s="14"/>
      <c r="H50" s="14"/>
      <c r="I50" s="54">
        <v>2</v>
      </c>
      <c r="J50" s="54">
        <v>9</v>
      </c>
      <c r="K50" s="152">
        <f t="shared" si="2"/>
        <v>450</v>
      </c>
      <c r="L50" s="54"/>
      <c r="M50" s="56"/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52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273</v>
      </c>
      <c r="E52" s="14"/>
      <c r="F52" s="14"/>
      <c r="G52" s="14"/>
      <c r="H52" s="14"/>
      <c r="I52" s="54">
        <v>273</v>
      </c>
      <c r="J52" s="54">
        <v>91</v>
      </c>
      <c r="K52" s="152">
        <f t="shared" si="2"/>
        <v>33.33333333333333</v>
      </c>
      <c r="L52" s="54"/>
      <c r="M52" s="56"/>
      <c r="N52" s="18"/>
      <c r="O52" s="18"/>
      <c r="P52" s="18"/>
      <c r="Q52" s="21"/>
    </row>
    <row r="53" spans="1:17" ht="12.75">
      <c r="A53" s="34"/>
      <c r="B53" s="6"/>
      <c r="C53" s="9" t="s">
        <v>6</v>
      </c>
      <c r="D53" s="14"/>
      <c r="E53" s="14"/>
      <c r="F53" s="14"/>
      <c r="G53" s="14"/>
      <c r="H53" s="14"/>
      <c r="I53" s="54"/>
      <c r="J53" s="54"/>
      <c r="K53" s="152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230</v>
      </c>
      <c r="E54" s="14"/>
      <c r="F54" s="14"/>
      <c r="G54" s="14"/>
      <c r="H54" s="14"/>
      <c r="I54" s="54">
        <v>230</v>
      </c>
      <c r="J54" s="54"/>
      <c r="K54" s="152">
        <f t="shared" si="2"/>
        <v>0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52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>
        <v>50</v>
      </c>
      <c r="E56" s="14"/>
      <c r="F56" s="14"/>
      <c r="G56" s="14"/>
      <c r="H56" s="14"/>
      <c r="I56" s="54">
        <v>50</v>
      </c>
      <c r="J56" s="54">
        <v>50</v>
      </c>
      <c r="K56" s="152"/>
      <c r="L56" s="54"/>
      <c r="M56" s="57"/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150</v>
      </c>
      <c r="E57" s="14"/>
      <c r="F57" s="14"/>
      <c r="G57" s="14"/>
      <c r="H57" s="14"/>
      <c r="I57" s="54">
        <v>150</v>
      </c>
      <c r="J57" s="54">
        <v>7</v>
      </c>
      <c r="K57" s="152">
        <f t="shared" si="2"/>
        <v>4.666666666666667</v>
      </c>
      <c r="L57" s="54"/>
      <c r="M57" s="57"/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52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10</v>
      </c>
      <c r="E59" s="6"/>
      <c r="F59" s="6"/>
      <c r="G59" s="6"/>
      <c r="H59" s="6"/>
      <c r="I59" s="55">
        <v>10</v>
      </c>
      <c r="J59" s="55">
        <v>4</v>
      </c>
      <c r="K59" s="152">
        <f t="shared" si="2"/>
        <v>40</v>
      </c>
      <c r="L59" s="55"/>
      <c r="M59" s="56"/>
      <c r="N59" s="18"/>
      <c r="O59" s="18"/>
      <c r="P59" s="18"/>
      <c r="Q59" s="21"/>
    </row>
    <row r="60" spans="1:17" ht="13.5" thickBot="1">
      <c r="A60" s="124">
        <v>6330</v>
      </c>
      <c r="B60" s="62"/>
      <c r="C60" s="63" t="s">
        <v>33</v>
      </c>
      <c r="D60" s="171">
        <v>1100</v>
      </c>
      <c r="E60" s="62"/>
      <c r="F60" s="62"/>
      <c r="G60" s="62"/>
      <c r="H60" s="62"/>
      <c r="I60" s="172">
        <v>1100</v>
      </c>
      <c r="J60" s="172">
        <v>100</v>
      </c>
      <c r="K60" s="153"/>
      <c r="L60" s="172"/>
      <c r="M60" s="125"/>
      <c r="N60" s="91"/>
      <c r="O60" s="91"/>
      <c r="P60" s="91"/>
      <c r="Q60" s="92"/>
    </row>
    <row r="61" spans="1:17" ht="13.5" thickBot="1">
      <c r="A61" s="127"/>
      <c r="B61" s="128"/>
      <c r="C61" s="129" t="str">
        <f>+'[1]podrobný rozpočet 2004'!E94</f>
        <v>CELKEM</v>
      </c>
      <c r="D61" s="123">
        <f aca="true" t="shared" si="3" ref="D61:J61">SUM(D37:D60)</f>
        <v>29050</v>
      </c>
      <c r="E61" s="123">
        <f t="shared" si="3"/>
        <v>0</v>
      </c>
      <c r="F61" s="123">
        <f t="shared" si="3"/>
        <v>0</v>
      </c>
      <c r="G61" s="123">
        <f t="shared" si="3"/>
        <v>0</v>
      </c>
      <c r="H61" s="123">
        <f t="shared" si="3"/>
        <v>0</v>
      </c>
      <c r="I61" s="123">
        <f t="shared" si="3"/>
        <v>29050</v>
      </c>
      <c r="J61" s="123">
        <f t="shared" si="3"/>
        <v>7997</v>
      </c>
      <c r="K61" s="123"/>
      <c r="L61" s="123">
        <f>SUM(L37:L60)</f>
        <v>4301</v>
      </c>
      <c r="M61" s="131"/>
      <c r="N61" s="131"/>
      <c r="O61" s="131"/>
      <c r="P61" s="131"/>
      <c r="Q61" s="130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6" t="str">
        <f>+'[1]podrobný rozpočet 2004'!B98</f>
        <v>Rozpočtové výdaje</v>
      </c>
      <c r="B77" s="97"/>
      <c r="C77" s="98"/>
      <c r="D77" s="187">
        <v>2015</v>
      </c>
      <c r="E77" s="188"/>
      <c r="F77" s="188"/>
      <c r="G77" s="188"/>
      <c r="H77" s="188"/>
      <c r="I77" s="188"/>
      <c r="J77" s="188"/>
      <c r="K77" s="188"/>
      <c r="L77" s="189"/>
      <c r="M77" s="177" t="s">
        <v>11</v>
      </c>
      <c r="N77" s="177"/>
      <c r="O77" s="177"/>
      <c r="P77" s="177"/>
      <c r="Q77" s="178"/>
    </row>
    <row r="78" spans="1:17" ht="13.5" thickBot="1">
      <c r="A78" s="111"/>
      <c r="B78" s="112"/>
      <c r="C78" s="113"/>
      <c r="D78" s="114" t="s">
        <v>23</v>
      </c>
      <c r="E78" s="115"/>
      <c r="F78" s="115"/>
      <c r="G78" s="115"/>
      <c r="H78" s="115"/>
      <c r="I78" s="122" t="s">
        <v>25</v>
      </c>
      <c r="J78" s="114" t="s">
        <v>27</v>
      </c>
      <c r="K78" s="114" t="s">
        <v>22</v>
      </c>
      <c r="L78" s="110" t="s">
        <v>37</v>
      </c>
      <c r="M78" s="179"/>
      <c r="N78" s="179"/>
      <c r="O78" s="179"/>
      <c r="P78" s="179"/>
      <c r="Q78" s="180"/>
    </row>
    <row r="79" spans="1:17" ht="12.75">
      <c r="A79" s="116">
        <f>+'[1]podrobný rozpočet 2004'!B104</f>
        <v>1031</v>
      </c>
      <c r="B79" s="117"/>
      <c r="C79" s="118" t="str">
        <f>+'[1]podrobný rozpočet 2004'!E104</f>
        <v>Pěstební činnost</v>
      </c>
      <c r="D79" s="119"/>
      <c r="E79" s="119"/>
      <c r="F79" s="119"/>
      <c r="G79" s="119"/>
      <c r="H79" s="119"/>
      <c r="I79" s="119"/>
      <c r="J79" s="119"/>
      <c r="K79" s="120"/>
      <c r="L79" s="119"/>
      <c r="M79" s="121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150</v>
      </c>
      <c r="E80" s="14"/>
      <c r="F80" s="14"/>
      <c r="G80" s="14"/>
      <c r="H80" s="14"/>
      <c r="I80" s="14">
        <v>150</v>
      </c>
      <c r="J80" s="14">
        <v>39</v>
      </c>
      <c r="K80" s="84">
        <f>(J80/D80)*100</f>
        <v>26</v>
      </c>
      <c r="L80" s="14"/>
      <c r="M80" s="59"/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500</v>
      </c>
      <c r="E81" s="14"/>
      <c r="F81" s="14"/>
      <c r="G81" s="14"/>
      <c r="H81" s="14"/>
      <c r="I81" s="14">
        <v>500</v>
      </c>
      <c r="J81" s="14">
        <v>17</v>
      </c>
      <c r="K81" s="84">
        <f aca="true" t="shared" si="4" ref="K81:K114">(J81/D81)*100</f>
        <v>3.4000000000000004</v>
      </c>
      <c r="L81" s="52"/>
      <c r="M81" s="75"/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100</v>
      </c>
      <c r="E82" s="14"/>
      <c r="F82" s="14"/>
      <c r="G82" s="14"/>
      <c r="H82" s="14"/>
      <c r="I82" s="14">
        <v>100</v>
      </c>
      <c r="J82" s="14">
        <v>34</v>
      </c>
      <c r="K82" s="84">
        <f t="shared" si="4"/>
        <v>34</v>
      </c>
      <c r="L82" s="14">
        <v>4300</v>
      </c>
      <c r="M82" s="71" t="s">
        <v>41</v>
      </c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/>
      <c r="K83" s="84">
        <f t="shared" si="4"/>
        <v>0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20</v>
      </c>
      <c r="E84" s="14"/>
      <c r="F84" s="14"/>
      <c r="G84" s="14"/>
      <c r="H84" s="14"/>
      <c r="I84" s="14">
        <v>20</v>
      </c>
      <c r="J84" s="14"/>
      <c r="K84" s="84">
        <f t="shared" si="4"/>
        <v>0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650</v>
      </c>
      <c r="J85" s="14">
        <v>165</v>
      </c>
      <c r="K85" s="84">
        <f t="shared" si="4"/>
        <v>25.384615384615383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2700</v>
      </c>
      <c r="J86" s="14">
        <v>637</v>
      </c>
      <c r="K86" s="84">
        <f t="shared" si="4"/>
        <v>23.59259259259259</v>
      </c>
      <c r="L86" s="14"/>
      <c r="M86" s="71"/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130</v>
      </c>
      <c r="E87" s="26"/>
      <c r="F87" s="26"/>
      <c r="G87" s="26"/>
      <c r="H87" s="26"/>
      <c r="I87" s="26">
        <v>130</v>
      </c>
      <c r="J87" s="26">
        <v>70</v>
      </c>
      <c r="K87" s="84">
        <f t="shared" si="4"/>
        <v>53.84615384615385</v>
      </c>
      <c r="L87" s="26"/>
      <c r="M87" s="181"/>
      <c r="N87" s="182"/>
      <c r="O87" s="182"/>
      <c r="P87" s="182"/>
      <c r="Q87" s="183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450</v>
      </c>
      <c r="E88" s="14"/>
      <c r="F88" s="14"/>
      <c r="G88" s="14"/>
      <c r="H88" s="14"/>
      <c r="I88" s="14">
        <v>450</v>
      </c>
      <c r="J88" s="14">
        <v>31</v>
      </c>
      <c r="K88" s="84">
        <f t="shared" si="4"/>
        <v>6.888888888888889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3100</v>
      </c>
      <c r="E89" s="14"/>
      <c r="F89" s="14"/>
      <c r="G89" s="14"/>
      <c r="H89" s="14"/>
      <c r="I89" s="14">
        <v>3100</v>
      </c>
      <c r="J89" s="14">
        <v>33</v>
      </c>
      <c r="K89" s="84">
        <f t="shared" si="4"/>
        <v>1.064516129032258</v>
      </c>
      <c r="L89" s="14"/>
      <c r="M89" s="71"/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>
        <v>50</v>
      </c>
      <c r="J90" s="14">
        <v>10</v>
      </c>
      <c r="K90" s="84">
        <f t="shared" si="4"/>
        <v>20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80</v>
      </c>
      <c r="K91" s="84">
        <f t="shared" si="4"/>
        <v>50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150</v>
      </c>
      <c r="E92" s="14"/>
      <c r="F92" s="14"/>
      <c r="G92" s="14"/>
      <c r="H92" s="14"/>
      <c r="I92" s="14">
        <v>150</v>
      </c>
      <c r="J92" s="14">
        <v>43</v>
      </c>
      <c r="K92" s="84">
        <f t="shared" si="4"/>
        <v>28.666666666666668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/>
      <c r="K93" s="84">
        <f t="shared" si="4"/>
        <v>0</v>
      </c>
      <c r="L93" s="14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100</v>
      </c>
      <c r="E94" s="14"/>
      <c r="F94" s="14"/>
      <c r="G94" s="14"/>
      <c r="H94" s="14"/>
      <c r="I94" s="14">
        <v>100</v>
      </c>
      <c r="J94" s="14">
        <v>0</v>
      </c>
      <c r="K94" s="84">
        <f t="shared" si="4"/>
        <v>0</v>
      </c>
      <c r="L94" s="14"/>
      <c r="M94" s="59"/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14">
        <v>1600</v>
      </c>
      <c r="J95" s="14">
        <v>391</v>
      </c>
      <c r="K95" s="84">
        <f t="shared" si="4"/>
        <v>24.4375</v>
      </c>
      <c r="L95" s="52"/>
      <c r="M95" s="75"/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750</v>
      </c>
      <c r="E96" s="14"/>
      <c r="F96" s="14"/>
      <c r="G96" s="14"/>
      <c r="H96" s="14"/>
      <c r="I96" s="14">
        <v>750</v>
      </c>
      <c r="J96" s="14">
        <v>155</v>
      </c>
      <c r="K96" s="84">
        <f t="shared" si="4"/>
        <v>20.666666666666668</v>
      </c>
      <c r="L96" s="14"/>
      <c r="M96" s="71"/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285</v>
      </c>
      <c r="K97" s="84">
        <f t="shared" si="4"/>
        <v>28.499999999999996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100</v>
      </c>
      <c r="J98" s="14">
        <v>32</v>
      </c>
      <c r="K98" s="84">
        <f t="shared" si="4"/>
        <v>32</v>
      </c>
      <c r="L98" s="14"/>
      <c r="M98" s="59"/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2600</v>
      </c>
      <c r="E99" s="14"/>
      <c r="F99" s="14"/>
      <c r="G99" s="14"/>
      <c r="H99" s="14"/>
      <c r="I99" s="14">
        <v>2600</v>
      </c>
      <c r="J99" s="14">
        <v>557</v>
      </c>
      <c r="K99" s="84">
        <f t="shared" si="4"/>
        <v>21.423076923076923</v>
      </c>
      <c r="L99" s="14">
        <v>500</v>
      </c>
      <c r="M99" s="71" t="s">
        <v>40</v>
      </c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24</v>
      </c>
      <c r="D100" s="14"/>
      <c r="E100" s="14"/>
      <c r="F100" s="14"/>
      <c r="G100" s="14"/>
      <c r="H100" s="14"/>
      <c r="I100" s="14"/>
      <c r="J100" s="14"/>
      <c r="K100" s="84"/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2200</v>
      </c>
      <c r="E101" s="14"/>
      <c r="F101" s="14"/>
      <c r="G101" s="14"/>
      <c r="H101" s="14"/>
      <c r="I101" s="14">
        <v>2200</v>
      </c>
      <c r="J101" s="14">
        <v>508</v>
      </c>
      <c r="K101" s="84">
        <f t="shared" si="4"/>
        <v>23.09090909090909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9</v>
      </c>
      <c r="K102" s="84">
        <f t="shared" si="4"/>
        <v>60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2223</v>
      </c>
      <c r="E103" s="14"/>
      <c r="F103" s="14"/>
      <c r="G103" s="14"/>
      <c r="H103" s="14"/>
      <c r="I103" s="14">
        <v>2223</v>
      </c>
      <c r="J103" s="14">
        <v>376</v>
      </c>
      <c r="K103" s="84">
        <f t="shared" si="4"/>
        <v>16.91408007197481</v>
      </c>
      <c r="L103" s="14"/>
      <c r="M103" s="71"/>
      <c r="N103" s="18"/>
      <c r="O103" s="18"/>
      <c r="P103" s="18"/>
      <c r="Q103" s="21"/>
    </row>
    <row r="104" spans="1:17" ht="12.75">
      <c r="A104" s="37"/>
      <c r="B104" s="6"/>
      <c r="C104" s="9" t="s">
        <v>14</v>
      </c>
      <c r="D104" s="14">
        <v>500</v>
      </c>
      <c r="E104" s="14"/>
      <c r="F104" s="14"/>
      <c r="G104" s="14"/>
      <c r="H104" s="14"/>
      <c r="I104" s="14">
        <v>500</v>
      </c>
      <c r="J104" s="14"/>
      <c r="K104" s="84"/>
      <c r="L104" s="14"/>
      <c r="M104" s="59"/>
      <c r="N104" s="18"/>
      <c r="O104" s="18"/>
      <c r="P104" s="18"/>
      <c r="Q104" s="21"/>
    </row>
    <row r="105" spans="1:17" ht="12.75">
      <c r="A105" s="37">
        <v>4319</v>
      </c>
      <c r="B105" s="6"/>
      <c r="C105" s="9" t="s">
        <v>28</v>
      </c>
      <c r="D105" s="14">
        <v>90</v>
      </c>
      <c r="E105" s="14"/>
      <c r="F105" s="14"/>
      <c r="G105" s="14"/>
      <c r="H105" s="14"/>
      <c r="I105" s="14">
        <v>90</v>
      </c>
      <c r="J105" s="14">
        <v>5</v>
      </c>
      <c r="K105" s="84">
        <f t="shared" si="4"/>
        <v>5.555555555555555</v>
      </c>
      <c r="L105" s="14"/>
      <c r="M105" s="59"/>
      <c r="N105" s="18"/>
      <c r="O105" s="18"/>
      <c r="P105" s="18"/>
      <c r="Q105" s="21"/>
    </row>
    <row r="106" spans="1:17" ht="12.75">
      <c r="A106" s="61">
        <v>5326</v>
      </c>
      <c r="B106" s="62"/>
      <c r="C106" s="63" t="s">
        <v>16</v>
      </c>
      <c r="D106" s="53"/>
      <c r="E106" s="53"/>
      <c r="F106" s="53"/>
      <c r="G106" s="53"/>
      <c r="H106" s="53"/>
      <c r="I106" s="53"/>
      <c r="J106" s="53"/>
      <c r="K106" s="84"/>
      <c r="L106" s="53"/>
      <c r="M106" s="59"/>
      <c r="N106" s="18"/>
      <c r="O106" s="18"/>
      <c r="P106" s="18"/>
      <c r="Q106" s="21"/>
    </row>
    <row r="107" spans="1:17" ht="13.5" thickBot="1">
      <c r="A107" s="61">
        <f>+'[1]podrobný rozpočet 2004'!B315</f>
        <v>5512</v>
      </c>
      <c r="B107" s="62"/>
      <c r="C107" s="63" t="str">
        <f>+'[1]podrobný rozpočet 2004'!E315</f>
        <v>Protipožární ochrana- dobrovolná</v>
      </c>
      <c r="D107" s="53">
        <v>600</v>
      </c>
      <c r="E107" s="53"/>
      <c r="F107" s="53"/>
      <c r="G107" s="53"/>
      <c r="H107" s="53"/>
      <c r="I107" s="53">
        <v>600</v>
      </c>
      <c r="J107" s="53">
        <v>349</v>
      </c>
      <c r="K107" s="89">
        <f t="shared" si="4"/>
        <v>58.166666666666664</v>
      </c>
      <c r="L107" s="53"/>
      <c r="M107" s="132"/>
      <c r="N107" s="91"/>
      <c r="O107" s="91"/>
      <c r="P107" s="91"/>
      <c r="Q107" s="92"/>
    </row>
    <row r="108" spans="1:17" ht="13.5" thickBot="1">
      <c r="A108" s="136" t="s">
        <v>9</v>
      </c>
      <c r="B108" s="100"/>
      <c r="C108" s="101"/>
      <c r="D108" s="137" t="str">
        <f>D5</f>
        <v>schv.rozpočet </v>
      </c>
      <c r="E108" s="103"/>
      <c r="F108" s="103"/>
      <c r="G108" s="103"/>
      <c r="H108" s="103"/>
      <c r="I108" s="137" t="s">
        <v>25</v>
      </c>
      <c r="J108" s="138" t="s">
        <v>27</v>
      </c>
      <c r="K108" s="139" t="s">
        <v>22</v>
      </c>
      <c r="L108" s="110" t="s">
        <v>37</v>
      </c>
      <c r="M108" s="103"/>
      <c r="N108" s="103"/>
      <c r="O108" s="103"/>
      <c r="P108" s="103"/>
      <c r="Q108" s="104"/>
    </row>
    <row r="109" spans="1:17" ht="12.75">
      <c r="A109" s="133">
        <f>+'[1]podrobný rozpočet 2004'!B320</f>
        <v>6112</v>
      </c>
      <c r="B109" s="45"/>
      <c r="C109" s="46" t="str">
        <f>+'[1]podrobný rozpočet 2004'!E320</f>
        <v>Zastupitelstva obcí</v>
      </c>
      <c r="D109" s="134">
        <v>1000</v>
      </c>
      <c r="E109" s="31"/>
      <c r="F109" s="31"/>
      <c r="G109" s="31"/>
      <c r="H109" s="31"/>
      <c r="I109" s="134">
        <v>1000</v>
      </c>
      <c r="J109" s="134">
        <v>198</v>
      </c>
      <c r="K109" s="140">
        <f t="shared" si="4"/>
        <v>19.8</v>
      </c>
      <c r="L109" s="135"/>
      <c r="M109" s="47"/>
      <c r="N109" s="47"/>
      <c r="O109" s="47"/>
      <c r="P109" s="47"/>
      <c r="Q109" s="48"/>
    </row>
    <row r="110" spans="1:17" ht="12.75">
      <c r="A110" s="37">
        <v>6118</v>
      </c>
      <c r="B110" s="6"/>
      <c r="C110" s="9" t="s">
        <v>3</v>
      </c>
      <c r="D110" s="14"/>
      <c r="E110" s="31"/>
      <c r="F110" s="31"/>
      <c r="G110" s="31"/>
      <c r="H110" s="31"/>
      <c r="I110" s="14"/>
      <c r="J110" s="87"/>
      <c r="K110" s="84"/>
      <c r="L110" s="85"/>
      <c r="M110" s="18"/>
      <c r="N110" s="18"/>
      <c r="O110" s="18"/>
      <c r="P110" s="18"/>
      <c r="Q110" s="21"/>
    </row>
    <row r="111" spans="1:17" ht="12.75">
      <c r="A111" s="37">
        <f>+'[1]podrobný rozpočet 2004'!B362</f>
        <v>6171</v>
      </c>
      <c r="B111" s="6"/>
      <c r="C111" s="9" t="str">
        <f>+'[1]podrobný rozpočet 2004'!E362</f>
        <v>Činnost místní správy</v>
      </c>
      <c r="D111" s="14">
        <v>7000</v>
      </c>
      <c r="E111" s="31"/>
      <c r="F111" s="31"/>
      <c r="G111" s="31"/>
      <c r="H111" s="31"/>
      <c r="I111" s="14">
        <v>7000</v>
      </c>
      <c r="J111" s="87">
        <v>1877</v>
      </c>
      <c r="K111" s="84">
        <f t="shared" si="4"/>
        <v>26.814285714285713</v>
      </c>
      <c r="L111" s="93">
        <v>2000</v>
      </c>
      <c r="M111" s="94" t="s">
        <v>36</v>
      </c>
      <c r="N111" s="18"/>
      <c r="O111" s="18"/>
      <c r="P111" s="18"/>
      <c r="Q111" s="21"/>
    </row>
    <row r="112" spans="1:17" ht="12.75">
      <c r="A112" s="37">
        <v>6330</v>
      </c>
      <c r="B112" s="6"/>
      <c r="C112" s="9" t="s">
        <v>19</v>
      </c>
      <c r="D112" s="14">
        <v>100</v>
      </c>
      <c r="E112" s="31"/>
      <c r="F112" s="31"/>
      <c r="G112" s="31"/>
      <c r="H112" s="31"/>
      <c r="I112" s="14">
        <v>100</v>
      </c>
      <c r="J112" s="14">
        <v>100</v>
      </c>
      <c r="K112" s="84">
        <f t="shared" si="4"/>
        <v>100</v>
      </c>
      <c r="L112" s="85"/>
      <c r="M112" s="18"/>
      <c r="N112" s="18"/>
      <c r="O112" s="18"/>
      <c r="P112" s="18"/>
      <c r="Q112" s="21"/>
    </row>
    <row r="113" spans="1:17" ht="12.75">
      <c r="A113" s="37">
        <v>6310</v>
      </c>
      <c r="B113" s="6"/>
      <c r="C113" s="9" t="s">
        <v>26</v>
      </c>
      <c r="D113" s="14">
        <v>20</v>
      </c>
      <c r="E113" s="31"/>
      <c r="F113" s="31"/>
      <c r="G113" s="31"/>
      <c r="H113" s="31"/>
      <c r="I113" s="14">
        <v>20</v>
      </c>
      <c r="J113" s="14">
        <v>1</v>
      </c>
      <c r="K113" s="84">
        <f t="shared" si="4"/>
        <v>5</v>
      </c>
      <c r="L113" s="85"/>
      <c r="M113" s="18"/>
      <c r="N113" s="18"/>
      <c r="O113" s="18"/>
      <c r="P113" s="18"/>
      <c r="Q113" s="21"/>
    </row>
    <row r="114" spans="1:17" ht="12.75">
      <c r="A114" s="37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800</v>
      </c>
      <c r="E114" s="31"/>
      <c r="F114" s="31"/>
      <c r="G114" s="31"/>
      <c r="H114" s="31"/>
      <c r="I114" s="14">
        <v>800</v>
      </c>
      <c r="J114" s="87">
        <v>1142</v>
      </c>
      <c r="K114" s="84">
        <f t="shared" si="4"/>
        <v>142.75</v>
      </c>
      <c r="L114" s="85"/>
      <c r="M114" s="18"/>
      <c r="N114" s="18"/>
      <c r="O114" s="18"/>
      <c r="P114" s="18"/>
      <c r="Q114" s="21"/>
    </row>
    <row r="115" spans="1:17" ht="13.5" thickBot="1">
      <c r="A115" s="61">
        <f>+'[1]podrobný rozpočet 2004'!B370</f>
        <v>6402</v>
      </c>
      <c r="B115" s="62"/>
      <c r="C115" s="63" t="str">
        <f>+'[1]podrobný rozpočet 2004'!E370</f>
        <v>Finanční vypořádání min. let</v>
      </c>
      <c r="D115" s="53"/>
      <c r="E115" s="31"/>
      <c r="F115" s="31"/>
      <c r="G115" s="31"/>
      <c r="H115" s="31"/>
      <c r="I115" s="31"/>
      <c r="J115" s="95">
        <v>23</v>
      </c>
      <c r="K115" s="140"/>
      <c r="L115" s="86"/>
      <c r="M115" s="91"/>
      <c r="N115" s="91"/>
      <c r="O115" s="91"/>
      <c r="P115" s="91"/>
      <c r="Q115" s="92"/>
    </row>
    <row r="116" spans="1:17" ht="13.5" thickBot="1">
      <c r="A116" s="99"/>
      <c r="B116" s="100"/>
      <c r="C116" s="101" t="str">
        <f>+'[1]podrobný rozpočet 2004'!E372</f>
        <v>CELKEM</v>
      </c>
      <c r="D116" s="106">
        <f aca="true" t="shared" si="5" ref="D116:L116">SUM(D79:D115)</f>
        <v>29050</v>
      </c>
      <c r="E116" s="106">
        <f t="shared" si="5"/>
        <v>0</v>
      </c>
      <c r="F116" s="106">
        <f t="shared" si="5"/>
        <v>0</v>
      </c>
      <c r="G116" s="106">
        <f t="shared" si="5"/>
        <v>0</v>
      </c>
      <c r="H116" s="106">
        <f t="shared" si="5"/>
        <v>0</v>
      </c>
      <c r="I116" s="106">
        <f t="shared" si="5"/>
        <v>29050</v>
      </c>
      <c r="J116" s="106">
        <f t="shared" si="5"/>
        <v>7167</v>
      </c>
      <c r="K116" s="106"/>
      <c r="L116" s="106">
        <f t="shared" si="5"/>
        <v>6800</v>
      </c>
      <c r="M116" s="126"/>
      <c r="N116" s="103"/>
      <c r="O116" s="103"/>
      <c r="P116" s="103"/>
      <c r="Q116" s="104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3" ht="13.5" thickBot="1">
      <c r="A119" s="163" t="str">
        <f>+'[1]podrobný rozpočet 2004'!B374</f>
        <v>Rekapitulace</v>
      </c>
      <c r="B119" s="145"/>
      <c r="C119" s="146"/>
      <c r="D119" s="147" t="str">
        <f>D5</f>
        <v>schv.rozpočet </v>
      </c>
      <c r="E119" s="147"/>
      <c r="F119" s="147"/>
      <c r="G119" s="147"/>
      <c r="H119" s="147"/>
      <c r="I119" s="147" t="s">
        <v>25</v>
      </c>
      <c r="J119" s="147" t="s">
        <v>27</v>
      </c>
      <c r="K119" s="147" t="s">
        <v>22</v>
      </c>
      <c r="L119" s="154" t="s">
        <v>30</v>
      </c>
      <c r="M119" s="148" t="s">
        <v>31</v>
      </c>
    </row>
    <row r="120" spans="1:13" ht="12.75">
      <c r="A120" s="141"/>
      <c r="B120" s="142"/>
      <c r="C120" s="143" t="str">
        <f>+'[1]podrobný rozpočet 2004'!E375</f>
        <v>Příjmy</v>
      </c>
      <c r="D120" s="142">
        <f aca="true" t="shared" si="6" ref="D120:J120">D61</f>
        <v>29050</v>
      </c>
      <c r="E120" s="142">
        <f t="shared" si="6"/>
        <v>0</v>
      </c>
      <c r="F120" s="142">
        <f t="shared" si="6"/>
        <v>0</v>
      </c>
      <c r="G120" s="142">
        <f t="shared" si="6"/>
        <v>0</v>
      </c>
      <c r="H120" s="142">
        <f t="shared" si="6"/>
        <v>0</v>
      </c>
      <c r="I120" s="142">
        <f t="shared" si="6"/>
        <v>29050</v>
      </c>
      <c r="J120" s="142">
        <f t="shared" si="6"/>
        <v>7997</v>
      </c>
      <c r="K120" s="144">
        <f>J120/D120*100</f>
        <v>27.528399311531842</v>
      </c>
      <c r="L120" s="155">
        <f>L61</f>
        <v>4301</v>
      </c>
      <c r="M120" s="164">
        <f>D120+L120</f>
        <v>33351</v>
      </c>
    </row>
    <row r="121" spans="1:13" ht="12.75">
      <c r="A121" s="39"/>
      <c r="B121" s="8"/>
      <c r="C121" s="12" t="str">
        <f>+'[1]podrobný rozpočet 2004'!E376</f>
        <v>Výdaje</v>
      </c>
      <c r="D121" s="8">
        <f aca="true" t="shared" si="7" ref="D121:J121">D116</f>
        <v>29050</v>
      </c>
      <c r="E121" s="8">
        <f t="shared" si="7"/>
        <v>0</v>
      </c>
      <c r="F121" s="8">
        <f t="shared" si="7"/>
        <v>0</v>
      </c>
      <c r="G121" s="8">
        <f t="shared" si="7"/>
        <v>0</v>
      </c>
      <c r="H121" s="8">
        <f t="shared" si="7"/>
        <v>0</v>
      </c>
      <c r="I121" s="8">
        <f t="shared" si="7"/>
        <v>29050</v>
      </c>
      <c r="J121" s="8">
        <f t="shared" si="7"/>
        <v>7167</v>
      </c>
      <c r="K121" s="88">
        <f>J121/D121*100</f>
        <v>24.671256454388985</v>
      </c>
      <c r="L121" s="156">
        <f>L116</f>
        <v>6800</v>
      </c>
      <c r="M121" s="165">
        <f>D121+L121</f>
        <v>35850</v>
      </c>
    </row>
    <row r="122" spans="1:13" ht="12.75">
      <c r="A122" s="39"/>
      <c r="B122" s="8"/>
      <c r="C122" s="12" t="str">
        <f>+'[1]podrobný rozpočet 2004'!E377</f>
        <v>Příjmy - výdaje</v>
      </c>
      <c r="D122" s="8">
        <f aca="true" t="shared" si="8" ref="D122:L122">D120-D121</f>
        <v>0</v>
      </c>
      <c r="E122" s="8">
        <f t="shared" si="8"/>
        <v>0</v>
      </c>
      <c r="F122" s="8">
        <f t="shared" si="8"/>
        <v>0</v>
      </c>
      <c r="G122" s="8">
        <f t="shared" si="8"/>
        <v>0</v>
      </c>
      <c r="H122" s="8">
        <f t="shared" si="8"/>
        <v>0</v>
      </c>
      <c r="I122" s="8">
        <f>I120-I121</f>
        <v>0</v>
      </c>
      <c r="J122" s="8">
        <f>J120-J121</f>
        <v>830</v>
      </c>
      <c r="K122" s="88"/>
      <c r="L122" s="156">
        <f t="shared" si="8"/>
        <v>-2499</v>
      </c>
      <c r="M122" s="160"/>
    </row>
    <row r="123" spans="1:13" ht="12.75">
      <c r="A123" s="39"/>
      <c r="B123" s="8">
        <v>8901</v>
      </c>
      <c r="C123" s="12" t="s">
        <v>29</v>
      </c>
      <c r="D123" s="27"/>
      <c r="E123" s="43"/>
      <c r="F123" s="43"/>
      <c r="G123" s="43"/>
      <c r="H123" s="43"/>
      <c r="I123" s="27"/>
      <c r="J123" s="27"/>
      <c r="K123" s="27"/>
      <c r="L123" s="157"/>
      <c r="M123" s="160"/>
    </row>
    <row r="124" spans="1:13" ht="12.75">
      <c r="A124" s="39"/>
      <c r="B124" s="8"/>
      <c r="C124" s="12"/>
      <c r="D124" s="8"/>
      <c r="E124" s="44"/>
      <c r="F124" s="44"/>
      <c r="G124" s="44"/>
      <c r="H124" s="44"/>
      <c r="I124" s="8"/>
      <c r="J124" s="8"/>
      <c r="K124" s="8"/>
      <c r="L124" s="156"/>
      <c r="M124" s="160"/>
    </row>
    <row r="125" spans="1:13" ht="12.75">
      <c r="A125" s="39"/>
      <c r="B125" s="8"/>
      <c r="C125" s="12"/>
      <c r="D125" s="27"/>
      <c r="E125" s="43"/>
      <c r="F125" s="43"/>
      <c r="G125" s="43"/>
      <c r="H125" s="43"/>
      <c r="I125" s="27"/>
      <c r="J125" s="27"/>
      <c r="K125" s="27"/>
      <c r="L125" s="157"/>
      <c r="M125" s="160"/>
    </row>
    <row r="126" spans="1:13" ht="13.5" thickBot="1">
      <c r="A126" s="149"/>
      <c r="B126" s="64"/>
      <c r="C126" s="65" t="str">
        <f>+'[1]podrobný rozpočet 2004'!E381</f>
        <v>Hosp. výsledek</v>
      </c>
      <c r="D126" s="66">
        <f aca="true" t="shared" si="9" ref="D126:L126">D122-D124-D125</f>
        <v>0</v>
      </c>
      <c r="E126" s="66">
        <f t="shared" si="9"/>
        <v>0</v>
      </c>
      <c r="F126" s="66">
        <f t="shared" si="9"/>
        <v>0</v>
      </c>
      <c r="G126" s="66">
        <f t="shared" si="9"/>
        <v>0</v>
      </c>
      <c r="H126" s="66">
        <f t="shared" si="9"/>
        <v>0</v>
      </c>
      <c r="I126" s="66"/>
      <c r="J126" s="66">
        <f>J122+J123</f>
        <v>830</v>
      </c>
      <c r="K126" s="150"/>
      <c r="L126" s="158">
        <f t="shared" si="9"/>
        <v>-2499</v>
      </c>
      <c r="M126" s="161"/>
    </row>
    <row r="127" spans="1:13" ht="13.5" thickBot="1">
      <c r="A127" s="151"/>
      <c r="B127" s="67"/>
      <c r="C127" s="68"/>
      <c r="D127" s="69"/>
      <c r="E127" s="70"/>
      <c r="F127" s="70"/>
      <c r="G127" s="70"/>
      <c r="H127" s="70"/>
      <c r="I127" s="70"/>
      <c r="J127" s="69"/>
      <c r="K127" s="69"/>
      <c r="L127" s="159"/>
      <c r="M127" s="162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2" t="s">
        <v>38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39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1"/>
      <c r="B138" s="3"/>
      <c r="C138" s="7"/>
      <c r="D138" s="7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31"/>
      <c r="P138" s="31"/>
    </row>
    <row r="139" spans="1:16" ht="12.75">
      <c r="A139" s="1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3" manualBreakCount="3">
    <brk id="37" max="15" man="1"/>
    <brk id="76" max="255" man="1"/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2015-04-14T12:54:28Z</cp:lastPrinted>
  <dcterms:created xsi:type="dcterms:W3CDTF">2005-05-09T07:17:21Z</dcterms:created>
  <dcterms:modified xsi:type="dcterms:W3CDTF">2015-04-15T05:30:52Z</dcterms:modified>
  <cp:category/>
  <cp:version/>
  <cp:contentType/>
  <cp:contentStatus/>
</cp:coreProperties>
</file>