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sk E\D O T A C E   mé projekty\SKALNÍ SKLÍPKY - szif\4c.etapa -VŘ - ZMR\"/>
    </mc:Choice>
  </mc:AlternateContent>
  <bookViews>
    <workbookView xWindow="0" yWindow="0" windowWidth="28800" windowHeight="12435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Rozpočet 44" sheetId="17" r:id="rId4"/>
    <sheet name="Rozpočet 46" sheetId="18" r:id="rId5"/>
    <sheet name="Pokyny" sheetId="19" r:id="rId6"/>
  </sheets>
  <externalReferences>
    <externalReference r:id="rId7"/>
    <externalReference r:id="rId8"/>
    <externalReference r:id="rId9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 localSheetId="5">[2]Stavba!$G$24</definedName>
    <definedName name="DPHSni" localSheetId="3">[2]Stavba!$G$24</definedName>
    <definedName name="DPHSni" localSheetId="4">[3]Stavba!$G$24</definedName>
    <definedName name="DPHSni">Stavba!$G$24</definedName>
    <definedName name="DPHZakl" localSheetId="5">[2]Stavba!$G$26</definedName>
    <definedName name="DPHZakl" localSheetId="3">[2]Stavba!$G$26</definedName>
    <definedName name="DPHZakl" localSheetId="4">[3]Stavba!$G$26</definedName>
    <definedName name="DPHZakl">Stavba!$G$26</definedName>
    <definedName name="dpsc" localSheetId="1">Stavba!$C$13</definedName>
    <definedName name="IČO" localSheetId="1">Stavba!$I$11</definedName>
    <definedName name="Mena" localSheetId="5">[2]Stavba!$J$29</definedName>
    <definedName name="Mena" localSheetId="3">[2]Stavba!$J$29</definedName>
    <definedName name="Mena" localSheetId="4">[3]Stavba!$J$29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44'!$A$1:$U$204</definedName>
    <definedName name="_xlnm.Print_Area" localSheetId="4">'Rozpočet 46'!$A$1:$U$185</definedName>
    <definedName name="_xlnm.Print_Area" localSheetId="1">Stavba!$A$1:$J$115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 localSheetId="5">#REF!</definedName>
    <definedName name="SloupecCisloPol" localSheetId="3">#REF!</definedName>
    <definedName name="SloupecCisloPol" localSheetId="4">#REF!</definedName>
    <definedName name="SloupecCisloPol">#REF!</definedName>
    <definedName name="SloupecJC" localSheetId="5">#REF!</definedName>
    <definedName name="SloupecJC" localSheetId="3">#REF!</definedName>
    <definedName name="SloupecJC" localSheetId="4">#REF!</definedName>
    <definedName name="SloupecJC">#REF!</definedName>
    <definedName name="SloupecMJ" localSheetId="5">#REF!</definedName>
    <definedName name="SloupecMJ" localSheetId="3">#REF!</definedName>
    <definedName name="SloupecMJ" localSheetId="4">#REF!</definedName>
    <definedName name="SloupecMJ">#REF!</definedName>
    <definedName name="SloupecMnozstvi" localSheetId="5">#REF!</definedName>
    <definedName name="SloupecMnozstvi" localSheetId="3">#REF!</definedName>
    <definedName name="SloupecMnozstvi" localSheetId="4">#REF!</definedName>
    <definedName name="SloupecMnozstvi">#REF!</definedName>
    <definedName name="SloupecNazPol" localSheetId="5">#REF!</definedName>
    <definedName name="SloupecNazPol" localSheetId="3">#REF!</definedName>
    <definedName name="SloupecNazPol" localSheetId="4">#REF!</definedName>
    <definedName name="SloupecNazPol">#REF!</definedName>
    <definedName name="SloupecPC" localSheetId="5">#REF!</definedName>
    <definedName name="SloupecPC" localSheetId="3">#REF!</definedName>
    <definedName name="SloupecPC" localSheetId="4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 localSheetId="5">[2]Stavba!$G$23</definedName>
    <definedName name="ZakladDPHSni" localSheetId="3">[2]Stavba!$G$23</definedName>
    <definedName name="ZakladDPHSni" localSheetId="4">[3]Stavba!$G$23</definedName>
    <definedName name="ZakladDPHSni">Stavba!$G$23</definedName>
    <definedName name="ZakladDPHSniVypocet" localSheetId="1">Stavba!$F$40</definedName>
    <definedName name="ZakladDPHZakl" localSheetId="5">[2]Stavba!$G$25</definedName>
    <definedName name="ZakladDPHZakl" localSheetId="3">[2]Stavba!$G$25</definedName>
    <definedName name="ZakladDPHZakl" localSheetId="4">[3]Stavba!$G$25</definedName>
    <definedName name="ZakladDPHZakl">Stavba!$G$25</definedName>
    <definedName name="ZakladDPHZaklVypocet" localSheetId="1">Stavba!$G$40</definedName>
    <definedName name="Zaokrouhleni" localSheetId="5">[2]Stavba!$G$27</definedName>
    <definedName name="Zaokrouhleni" localSheetId="3">[2]Stavba!$G$27</definedName>
    <definedName name="Zaokrouhleni" localSheetId="4">[3]Stavba!$G$27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14" i="1" l="1"/>
  <c r="I113" i="1"/>
  <c r="I112" i="1"/>
  <c r="I111" i="1"/>
  <c r="I110" i="1"/>
  <c r="I109" i="1"/>
  <c r="I108" i="1"/>
  <c r="I107" i="1"/>
  <c r="I106" i="1"/>
  <c r="I105" i="1"/>
  <c r="I104" i="1"/>
  <c r="I103" i="1"/>
  <c r="I102" i="1"/>
  <c r="AC175" i="18" l="1"/>
  <c r="U173" i="18"/>
  <c r="Q173" i="18"/>
  <c r="O173" i="18"/>
  <c r="K173" i="18"/>
  <c r="I173" i="18"/>
  <c r="G173" i="18"/>
  <c r="M173" i="18" s="1"/>
  <c r="M172" i="18" s="1"/>
  <c r="U172" i="18"/>
  <c r="Q172" i="18"/>
  <c r="O172" i="18"/>
  <c r="K172" i="18"/>
  <c r="I172" i="18"/>
  <c r="G172" i="18"/>
  <c r="U169" i="18"/>
  <c r="U164" i="18" s="1"/>
  <c r="Q169" i="18"/>
  <c r="Q164" i="18" s="1"/>
  <c r="O169" i="18"/>
  <c r="O164" i="18" s="1"/>
  <c r="K169" i="18"/>
  <c r="I169" i="18"/>
  <c r="G169" i="18"/>
  <c r="M169" i="18" s="1"/>
  <c r="BA166" i="18"/>
  <c r="U165" i="18"/>
  <c r="Q165" i="18"/>
  <c r="O165" i="18"/>
  <c r="K165" i="18"/>
  <c r="I165" i="18"/>
  <c r="G165" i="18"/>
  <c r="M165" i="18" s="1"/>
  <c r="K164" i="18"/>
  <c r="I164" i="18"/>
  <c r="G164" i="18"/>
  <c r="BA163" i="18"/>
  <c r="U162" i="18"/>
  <c r="Q162" i="18"/>
  <c r="O162" i="18"/>
  <c r="K162" i="18"/>
  <c r="I162" i="18"/>
  <c r="G162" i="18"/>
  <c r="M162" i="18" s="1"/>
  <c r="M161" i="18" s="1"/>
  <c r="U161" i="18"/>
  <c r="Q161" i="18"/>
  <c r="O161" i="18"/>
  <c r="K161" i="18"/>
  <c r="I161" i="18"/>
  <c r="G161" i="18"/>
  <c r="BA160" i="18"/>
  <c r="BA159" i="18"/>
  <c r="BA158" i="18"/>
  <c r="BA157" i="18"/>
  <c r="BA156" i="18"/>
  <c r="BA155" i="18"/>
  <c r="BA154" i="18"/>
  <c r="U153" i="18"/>
  <c r="Q153" i="18"/>
  <c r="O153" i="18"/>
  <c r="M153" i="18"/>
  <c r="K153" i="18"/>
  <c r="I153" i="18"/>
  <c r="G153" i="18"/>
  <c r="U152" i="18"/>
  <c r="Q152" i="18"/>
  <c r="O152" i="18"/>
  <c r="M152" i="18"/>
  <c r="K152" i="18"/>
  <c r="I152" i="18"/>
  <c r="G152" i="18"/>
  <c r="U150" i="18"/>
  <c r="U149" i="18" s="1"/>
  <c r="Q150" i="18"/>
  <c r="Q149" i="18" s="1"/>
  <c r="O150" i="18"/>
  <c r="O149" i="18" s="1"/>
  <c r="M150" i="18"/>
  <c r="M149" i="18" s="1"/>
  <c r="K150" i="18"/>
  <c r="K149" i="18" s="1"/>
  <c r="I150" i="18"/>
  <c r="G150" i="18"/>
  <c r="I149" i="18"/>
  <c r="G149" i="18"/>
  <c r="U148" i="18"/>
  <c r="Q148" i="18"/>
  <c r="O148" i="18"/>
  <c r="K148" i="18"/>
  <c r="I148" i="18"/>
  <c r="G148" i="18"/>
  <c r="M148" i="18" s="1"/>
  <c r="U146" i="18"/>
  <c r="Q146" i="18"/>
  <c r="O146" i="18"/>
  <c r="M146" i="18"/>
  <c r="K146" i="18"/>
  <c r="I146" i="18"/>
  <c r="G146" i="18"/>
  <c r="U145" i="18"/>
  <c r="Q145" i="18"/>
  <c r="O145" i="18"/>
  <c r="K145" i="18"/>
  <c r="I145" i="18"/>
  <c r="G145" i="18"/>
  <c r="M145" i="18" s="1"/>
  <c r="U143" i="18"/>
  <c r="Q143" i="18"/>
  <c r="O143" i="18"/>
  <c r="K143" i="18"/>
  <c r="I143" i="18"/>
  <c r="G143" i="18"/>
  <c r="G136" i="18" s="1"/>
  <c r="U141" i="18"/>
  <c r="Q141" i="18"/>
  <c r="O141" i="18"/>
  <c r="K141" i="18"/>
  <c r="I141" i="18"/>
  <c r="G141" i="18"/>
  <c r="M141" i="18" s="1"/>
  <c r="U140" i="18"/>
  <c r="Q140" i="18"/>
  <c r="O140" i="18"/>
  <c r="K140" i="18"/>
  <c r="I140" i="18"/>
  <c r="G140" i="18"/>
  <c r="M140" i="18" s="1"/>
  <c r="U137" i="18"/>
  <c r="Q137" i="18"/>
  <c r="O137" i="18"/>
  <c r="O136" i="18" s="1"/>
  <c r="M137" i="18"/>
  <c r="K137" i="18"/>
  <c r="K136" i="18" s="1"/>
  <c r="I137" i="18"/>
  <c r="I136" i="18" s="1"/>
  <c r="G137" i="18"/>
  <c r="U136" i="18"/>
  <c r="Q136" i="18"/>
  <c r="U134" i="18"/>
  <c r="Q134" i="18"/>
  <c r="O134" i="18"/>
  <c r="M134" i="18"/>
  <c r="K134" i="18"/>
  <c r="I134" i="18"/>
  <c r="G134" i="18"/>
  <c r="BA128" i="18"/>
  <c r="BA127" i="18"/>
  <c r="BA126" i="18"/>
  <c r="BA125" i="18"/>
  <c r="BA124" i="18"/>
  <c r="U123" i="18"/>
  <c r="U122" i="18" s="1"/>
  <c r="Q123" i="18"/>
  <c r="Q122" i="18" s="1"/>
  <c r="O123" i="18"/>
  <c r="O122" i="18" s="1"/>
  <c r="K123" i="18"/>
  <c r="I123" i="18"/>
  <c r="G123" i="18"/>
  <c r="M123" i="18" s="1"/>
  <c r="M122" i="18" s="1"/>
  <c r="K122" i="18"/>
  <c r="I122" i="18"/>
  <c r="G122" i="18"/>
  <c r="U121" i="18"/>
  <c r="Q121" i="18"/>
  <c r="O121" i="18"/>
  <c r="O116" i="18" s="1"/>
  <c r="M121" i="18"/>
  <c r="K121" i="18"/>
  <c r="I121" i="18"/>
  <c r="G121" i="18"/>
  <c r="U119" i="18"/>
  <c r="U116" i="18" s="1"/>
  <c r="Q119" i="18"/>
  <c r="Q116" i="18" s="1"/>
  <c r="O119" i="18"/>
  <c r="K119" i="18"/>
  <c r="I119" i="18"/>
  <c r="G119" i="18"/>
  <c r="M119" i="18" s="1"/>
  <c r="M116" i="18" s="1"/>
  <c r="U117" i="18"/>
  <c r="Q117" i="18"/>
  <c r="O117" i="18"/>
  <c r="M117" i="18"/>
  <c r="K117" i="18"/>
  <c r="I117" i="18"/>
  <c r="I116" i="18" s="1"/>
  <c r="G117" i="18"/>
  <c r="K116" i="18"/>
  <c r="G116" i="18"/>
  <c r="BA113" i="18"/>
  <c r="BA112" i="18"/>
  <c r="U111" i="18"/>
  <c r="Q111" i="18"/>
  <c r="O111" i="18"/>
  <c r="M111" i="18"/>
  <c r="K111" i="18"/>
  <c r="I111" i="18"/>
  <c r="G111" i="18"/>
  <c r="U110" i="18"/>
  <c r="Q110" i="18"/>
  <c r="O110" i="18"/>
  <c r="M110" i="18"/>
  <c r="K110" i="18"/>
  <c r="I110" i="18"/>
  <c r="G110" i="18"/>
  <c r="U107" i="18"/>
  <c r="Q107" i="18"/>
  <c r="O107" i="18"/>
  <c r="M107" i="18"/>
  <c r="K107" i="18"/>
  <c r="I107" i="18"/>
  <c r="G107" i="18"/>
  <c r="U104" i="18"/>
  <c r="Q104" i="18"/>
  <c r="O104" i="18"/>
  <c r="K104" i="18"/>
  <c r="I104" i="18"/>
  <c r="G104" i="18"/>
  <c r="M104" i="18" s="1"/>
  <c r="U102" i="18"/>
  <c r="Q102" i="18"/>
  <c r="O102" i="18"/>
  <c r="K102" i="18"/>
  <c r="K98" i="18" s="1"/>
  <c r="I102" i="18"/>
  <c r="I98" i="18" s="1"/>
  <c r="G102" i="18"/>
  <c r="M102" i="18" s="1"/>
  <c r="U99" i="18"/>
  <c r="U98" i="18" s="1"/>
  <c r="Q99" i="18"/>
  <c r="Q98" i="18" s="1"/>
  <c r="O99" i="18"/>
  <c r="O98" i="18" s="1"/>
  <c r="M99" i="18"/>
  <c r="M98" i="18" s="1"/>
  <c r="K99" i="18"/>
  <c r="I99" i="18"/>
  <c r="G99" i="18"/>
  <c r="G98" i="18"/>
  <c r="BA95" i="18"/>
  <c r="U94" i="18"/>
  <c r="Q94" i="18"/>
  <c r="O94" i="18"/>
  <c r="M94" i="18"/>
  <c r="K94" i="18"/>
  <c r="I94" i="18"/>
  <c r="G94" i="18"/>
  <c r="U92" i="18"/>
  <c r="U61" i="18" s="1"/>
  <c r="Q92" i="18"/>
  <c r="Q61" i="18" s="1"/>
  <c r="O92" i="18"/>
  <c r="K92" i="18"/>
  <c r="I92" i="18"/>
  <c r="G92" i="18"/>
  <c r="M92" i="18" s="1"/>
  <c r="BA88" i="18"/>
  <c r="BA87" i="18"/>
  <c r="U86" i="18"/>
  <c r="Q86" i="18"/>
  <c r="O86" i="18"/>
  <c r="K86" i="18"/>
  <c r="I86" i="18"/>
  <c r="G86" i="18"/>
  <c r="M86" i="18" s="1"/>
  <c r="U85" i="18"/>
  <c r="Q85" i="18"/>
  <c r="O85" i="18"/>
  <c r="M85" i="18"/>
  <c r="K85" i="18"/>
  <c r="I85" i="18"/>
  <c r="G85" i="18"/>
  <c r="U82" i="18"/>
  <c r="Q82" i="18"/>
  <c r="O82" i="18"/>
  <c r="M82" i="18"/>
  <c r="K82" i="18"/>
  <c r="I82" i="18"/>
  <c r="G82" i="18"/>
  <c r="BA80" i="18"/>
  <c r="BA79" i="18"/>
  <c r="BA78" i="18"/>
  <c r="U77" i="18"/>
  <c r="Q77" i="18"/>
  <c r="O77" i="18"/>
  <c r="M77" i="18"/>
  <c r="K77" i="18"/>
  <c r="I77" i="18"/>
  <c r="G77" i="18"/>
  <c r="BA71" i="18"/>
  <c r="BA70" i="18"/>
  <c r="BA69" i="18"/>
  <c r="BA68" i="18"/>
  <c r="BA67" i="18"/>
  <c r="BA66" i="18"/>
  <c r="BA65" i="18"/>
  <c r="BA64" i="18"/>
  <c r="BA63" i="18"/>
  <c r="U62" i="18"/>
  <c r="Q62" i="18"/>
  <c r="O62" i="18"/>
  <c r="K62" i="18"/>
  <c r="I62" i="18"/>
  <c r="G62" i="18"/>
  <c r="G61" i="18" s="1"/>
  <c r="O61" i="18"/>
  <c r="K61" i="18"/>
  <c r="I61" i="18"/>
  <c r="BA58" i="18"/>
  <c r="BA57" i="18"/>
  <c r="U56" i="18"/>
  <c r="Q56" i="18"/>
  <c r="O56" i="18"/>
  <c r="K56" i="18"/>
  <c r="I56" i="18"/>
  <c r="G56" i="18"/>
  <c r="M56" i="18" s="1"/>
  <c r="U53" i="18"/>
  <c r="Q53" i="18"/>
  <c r="O53" i="18"/>
  <c r="K53" i="18"/>
  <c r="I53" i="18"/>
  <c r="G53" i="18"/>
  <c r="M53" i="18" s="1"/>
  <c r="BA51" i="18"/>
  <c r="BA50" i="18"/>
  <c r="U49" i="18"/>
  <c r="U36" i="18" s="1"/>
  <c r="Q49" i="18"/>
  <c r="O49" i="18"/>
  <c r="K49" i="18"/>
  <c r="I49" i="18"/>
  <c r="G49" i="18"/>
  <c r="M49" i="18" s="1"/>
  <c r="U46" i="18"/>
  <c r="Q46" i="18"/>
  <c r="O46" i="18"/>
  <c r="M46" i="18"/>
  <c r="K46" i="18"/>
  <c r="I46" i="18"/>
  <c r="G46" i="18"/>
  <c r="U44" i="18"/>
  <c r="Q44" i="18"/>
  <c r="Q36" i="18" s="1"/>
  <c r="O44" i="18"/>
  <c r="K44" i="18"/>
  <c r="I44" i="18"/>
  <c r="G44" i="18"/>
  <c r="M44" i="18" s="1"/>
  <c r="U40" i="18"/>
  <c r="Q40" i="18"/>
  <c r="O40" i="18"/>
  <c r="K40" i="18"/>
  <c r="I40" i="18"/>
  <c r="G40" i="18"/>
  <c r="M40" i="18" s="1"/>
  <c r="U37" i="18"/>
  <c r="Q37" i="18"/>
  <c r="O37" i="18"/>
  <c r="M37" i="18"/>
  <c r="K37" i="18"/>
  <c r="I37" i="18"/>
  <c r="G37" i="18"/>
  <c r="G36" i="18" s="1"/>
  <c r="O36" i="18"/>
  <c r="K36" i="18"/>
  <c r="I36" i="18"/>
  <c r="U33" i="18"/>
  <c r="Q33" i="18"/>
  <c r="O33" i="18"/>
  <c r="M33" i="18"/>
  <c r="K33" i="18"/>
  <c r="I33" i="18"/>
  <c r="G33" i="18"/>
  <c r="U30" i="18"/>
  <c r="Q30" i="18"/>
  <c r="O30" i="18"/>
  <c r="K30" i="18"/>
  <c r="I30" i="18"/>
  <c r="G30" i="18"/>
  <c r="M30" i="18" s="1"/>
  <c r="U29" i="18"/>
  <c r="Q29" i="18"/>
  <c r="O29" i="18"/>
  <c r="M29" i="18"/>
  <c r="K29" i="18"/>
  <c r="I29" i="18"/>
  <c r="G29" i="18"/>
  <c r="U27" i="18"/>
  <c r="Q27" i="18"/>
  <c r="O27" i="18"/>
  <c r="K27" i="18"/>
  <c r="I27" i="18"/>
  <c r="G27" i="18"/>
  <c r="M27" i="18" s="1"/>
  <c r="U26" i="18"/>
  <c r="Q26" i="18"/>
  <c r="O26" i="18"/>
  <c r="K26" i="18"/>
  <c r="I26" i="18"/>
  <c r="G26" i="18"/>
  <c r="M26" i="18" s="1"/>
  <c r="U25" i="18"/>
  <c r="Q25" i="18"/>
  <c r="O25" i="18"/>
  <c r="M25" i="18"/>
  <c r="K25" i="18"/>
  <c r="I25" i="18"/>
  <c r="G25" i="18"/>
  <c r="U22" i="18"/>
  <c r="Q22" i="18"/>
  <c r="O22" i="18"/>
  <c r="K22" i="18"/>
  <c r="I22" i="18"/>
  <c r="G22" i="18"/>
  <c r="M22" i="18" s="1"/>
  <c r="U21" i="18"/>
  <c r="Q21" i="18"/>
  <c r="O21" i="18"/>
  <c r="K21" i="18"/>
  <c r="I21" i="18"/>
  <c r="G21" i="18"/>
  <c r="M21" i="18" s="1"/>
  <c r="U18" i="18"/>
  <c r="Q18" i="18"/>
  <c r="O18" i="18"/>
  <c r="K18" i="18"/>
  <c r="I18" i="18"/>
  <c r="G18" i="18"/>
  <c r="M18" i="18" s="1"/>
  <c r="U16" i="18"/>
  <c r="Q16" i="18"/>
  <c r="O16" i="18"/>
  <c r="K16" i="18"/>
  <c r="I16" i="18"/>
  <c r="G16" i="18"/>
  <c r="M16" i="18" s="1"/>
  <c r="U9" i="18"/>
  <c r="Q9" i="18"/>
  <c r="O9" i="18"/>
  <c r="O8" i="18" s="1"/>
  <c r="M9" i="18"/>
  <c r="K9" i="18"/>
  <c r="K8" i="18" s="1"/>
  <c r="I9" i="18"/>
  <c r="I8" i="18" s="1"/>
  <c r="G9" i="18"/>
  <c r="AD175" i="18" s="1"/>
  <c r="U8" i="18"/>
  <c r="Q8" i="18"/>
  <c r="AC194" i="17"/>
  <c r="U192" i="17"/>
  <c r="Q192" i="17"/>
  <c r="O192" i="17"/>
  <c r="M192" i="17"/>
  <c r="M191" i="17" s="1"/>
  <c r="K192" i="17"/>
  <c r="I192" i="17"/>
  <c r="G192" i="17"/>
  <c r="U191" i="17"/>
  <c r="Q191" i="17"/>
  <c r="O191" i="17"/>
  <c r="K191" i="17"/>
  <c r="I191" i="17"/>
  <c r="G191" i="17"/>
  <c r="U189" i="17"/>
  <c r="Q189" i="17"/>
  <c r="O189" i="17"/>
  <c r="K189" i="17"/>
  <c r="K168" i="17" s="1"/>
  <c r="I189" i="17"/>
  <c r="G189" i="17"/>
  <c r="M189" i="17" s="1"/>
  <c r="U185" i="17"/>
  <c r="Q185" i="17"/>
  <c r="O185" i="17"/>
  <c r="O168" i="17" s="1"/>
  <c r="K185" i="17"/>
  <c r="I185" i="17"/>
  <c r="G185" i="17"/>
  <c r="M185" i="17" s="1"/>
  <c r="U179" i="17"/>
  <c r="Q179" i="17"/>
  <c r="O179" i="17"/>
  <c r="K179" i="17"/>
  <c r="I179" i="17"/>
  <c r="G179" i="17"/>
  <c r="M179" i="17" s="1"/>
  <c r="U173" i="17"/>
  <c r="Q173" i="17"/>
  <c r="Q168" i="17" s="1"/>
  <c r="O173" i="17"/>
  <c r="M173" i="17"/>
  <c r="K173" i="17"/>
  <c r="I173" i="17"/>
  <c r="G173" i="17"/>
  <c r="BA170" i="17"/>
  <c r="U169" i="17"/>
  <c r="U168" i="17" s="1"/>
  <c r="Q169" i="17"/>
  <c r="O169" i="17"/>
  <c r="K169" i="17"/>
  <c r="I169" i="17"/>
  <c r="G169" i="17"/>
  <c r="M169" i="17" s="1"/>
  <c r="I168" i="17"/>
  <c r="G168" i="17"/>
  <c r="BA167" i="17"/>
  <c r="BA166" i="17"/>
  <c r="BA165" i="17"/>
  <c r="BA164" i="17"/>
  <c r="BA163" i="17"/>
  <c r="BA162" i="17"/>
  <c r="BA161" i="17"/>
  <c r="U160" i="17"/>
  <c r="Q160" i="17"/>
  <c r="O160" i="17"/>
  <c r="K160" i="17"/>
  <c r="I160" i="17"/>
  <c r="G160" i="17"/>
  <c r="G159" i="17" s="1"/>
  <c r="U159" i="17"/>
  <c r="Q159" i="17"/>
  <c r="O159" i="17"/>
  <c r="K159" i="17"/>
  <c r="I159" i="17"/>
  <c r="U157" i="17"/>
  <c r="U156" i="17" s="1"/>
  <c r="Q157" i="17"/>
  <c r="O157" i="17"/>
  <c r="K157" i="17"/>
  <c r="I157" i="17"/>
  <c r="I156" i="17" s="1"/>
  <c r="G157" i="17"/>
  <c r="M157" i="17" s="1"/>
  <c r="M156" i="17" s="1"/>
  <c r="Q156" i="17"/>
  <c r="O156" i="17"/>
  <c r="K156" i="17"/>
  <c r="G156" i="17"/>
  <c r="U155" i="17"/>
  <c r="Q155" i="17"/>
  <c r="O155" i="17"/>
  <c r="M155" i="17"/>
  <c r="K155" i="17"/>
  <c r="I155" i="17"/>
  <c r="G155" i="17"/>
  <c r="U153" i="17"/>
  <c r="Q153" i="17"/>
  <c r="O153" i="17"/>
  <c r="M153" i="17"/>
  <c r="K153" i="17"/>
  <c r="I153" i="17"/>
  <c r="G153" i="17"/>
  <c r="U152" i="17"/>
  <c r="Q152" i="17"/>
  <c r="O152" i="17"/>
  <c r="K152" i="17"/>
  <c r="I152" i="17"/>
  <c r="G152" i="17"/>
  <c r="M152" i="17" s="1"/>
  <c r="U150" i="17"/>
  <c r="Q150" i="17"/>
  <c r="O150" i="17"/>
  <c r="M150" i="17"/>
  <c r="K150" i="17"/>
  <c r="I150" i="17"/>
  <c r="G150" i="17"/>
  <c r="U148" i="17"/>
  <c r="Q148" i="17"/>
  <c r="O148" i="17"/>
  <c r="M148" i="17"/>
  <c r="K148" i="17"/>
  <c r="I148" i="17"/>
  <c r="G148" i="17"/>
  <c r="U147" i="17"/>
  <c r="Q147" i="17"/>
  <c r="O147" i="17"/>
  <c r="K147" i="17"/>
  <c r="I147" i="17"/>
  <c r="I143" i="17" s="1"/>
  <c r="G147" i="17"/>
  <c r="G143" i="17" s="1"/>
  <c r="U144" i="17"/>
  <c r="U143" i="17" s="1"/>
  <c r="Q144" i="17"/>
  <c r="Q143" i="17" s="1"/>
  <c r="O144" i="17"/>
  <c r="O143" i="17" s="1"/>
  <c r="M144" i="17"/>
  <c r="K144" i="17"/>
  <c r="K143" i="17" s="1"/>
  <c r="I144" i="17"/>
  <c r="G144" i="17"/>
  <c r="U141" i="17"/>
  <c r="Q141" i="17"/>
  <c r="O141" i="17"/>
  <c r="M141" i="17"/>
  <c r="K141" i="17"/>
  <c r="I141" i="17"/>
  <c r="G141" i="17"/>
  <c r="U138" i="17"/>
  <c r="U117" i="17" s="1"/>
  <c r="Q138" i="17"/>
  <c r="O138" i="17"/>
  <c r="M138" i="17"/>
  <c r="K138" i="17"/>
  <c r="I138" i="17"/>
  <c r="G138" i="17"/>
  <c r="U135" i="17"/>
  <c r="Q135" i="17"/>
  <c r="Q117" i="17" s="1"/>
  <c r="O135" i="17"/>
  <c r="K135" i="17"/>
  <c r="I135" i="17"/>
  <c r="G135" i="17"/>
  <c r="M135" i="17" s="1"/>
  <c r="U132" i="17"/>
  <c r="Q132" i="17"/>
  <c r="O132" i="17"/>
  <c r="K132" i="17"/>
  <c r="K117" i="17" s="1"/>
  <c r="I132" i="17"/>
  <c r="G132" i="17"/>
  <c r="M132" i="17" s="1"/>
  <c r="BA123" i="17"/>
  <c r="BA122" i="17"/>
  <c r="BA121" i="17"/>
  <c r="BA120" i="17"/>
  <c r="BA119" i="17"/>
  <c r="U118" i="17"/>
  <c r="Q118" i="17"/>
  <c r="O118" i="17"/>
  <c r="O117" i="17" s="1"/>
  <c r="K118" i="17"/>
  <c r="I118" i="17"/>
  <c r="G118" i="17"/>
  <c r="M118" i="17" s="1"/>
  <c r="M117" i="17" s="1"/>
  <c r="I117" i="17"/>
  <c r="BA114" i="17"/>
  <c r="BA113" i="17"/>
  <c r="U112" i="17"/>
  <c r="U111" i="17" s="1"/>
  <c r="Q112" i="17"/>
  <c r="Q111" i="17" s="1"/>
  <c r="O112" i="17"/>
  <c r="K112" i="17"/>
  <c r="I112" i="17"/>
  <c r="G112" i="17"/>
  <c r="M112" i="17" s="1"/>
  <c r="M111" i="17" s="1"/>
  <c r="O111" i="17"/>
  <c r="K111" i="17"/>
  <c r="I111" i="17"/>
  <c r="U108" i="17"/>
  <c r="Q108" i="17"/>
  <c r="O108" i="17"/>
  <c r="M108" i="17"/>
  <c r="K108" i="17"/>
  <c r="I108" i="17"/>
  <c r="G108" i="17"/>
  <c r="U105" i="17"/>
  <c r="Q105" i="17"/>
  <c r="O105" i="17"/>
  <c r="K105" i="17"/>
  <c r="I105" i="17"/>
  <c r="G105" i="17"/>
  <c r="M105" i="17" s="1"/>
  <c r="U103" i="17"/>
  <c r="Q103" i="17"/>
  <c r="O103" i="17"/>
  <c r="K103" i="17"/>
  <c r="I103" i="17"/>
  <c r="G103" i="17"/>
  <c r="M103" i="17" s="1"/>
  <c r="U100" i="17"/>
  <c r="U99" i="17" s="1"/>
  <c r="Q100" i="17"/>
  <c r="Q99" i="17" s="1"/>
  <c r="O100" i="17"/>
  <c r="O99" i="17" s="1"/>
  <c r="M100" i="17"/>
  <c r="M99" i="17" s="1"/>
  <c r="K100" i="17"/>
  <c r="K99" i="17" s="1"/>
  <c r="I100" i="17"/>
  <c r="I99" i="17" s="1"/>
  <c r="G100" i="17"/>
  <c r="G99" i="17" s="1"/>
  <c r="U96" i="17"/>
  <c r="Q96" i="17"/>
  <c r="O96" i="17"/>
  <c r="K96" i="17"/>
  <c r="I96" i="17"/>
  <c r="G96" i="17"/>
  <c r="M96" i="17" s="1"/>
  <c r="U94" i="17"/>
  <c r="Q94" i="17"/>
  <c r="O94" i="17"/>
  <c r="M94" i="17"/>
  <c r="K94" i="17"/>
  <c r="I94" i="17"/>
  <c r="G94" i="17"/>
  <c r="BA90" i="17"/>
  <c r="BA89" i="17"/>
  <c r="U88" i="17"/>
  <c r="Q88" i="17"/>
  <c r="O88" i="17"/>
  <c r="K88" i="17"/>
  <c r="I88" i="17"/>
  <c r="G88" i="17"/>
  <c r="M88" i="17" s="1"/>
  <c r="BA86" i="17"/>
  <c r="BA85" i="17"/>
  <c r="BA84" i="17"/>
  <c r="U83" i="17"/>
  <c r="Q83" i="17"/>
  <c r="O83" i="17"/>
  <c r="M83" i="17"/>
  <c r="K83" i="17"/>
  <c r="I83" i="17"/>
  <c r="G83" i="17"/>
  <c r="BA74" i="17"/>
  <c r="BA73" i="17"/>
  <c r="BA72" i="17"/>
  <c r="BA71" i="17"/>
  <c r="BA70" i="17"/>
  <c r="BA69" i="17"/>
  <c r="BA68" i="17"/>
  <c r="BA67" i="17"/>
  <c r="BA66" i="17"/>
  <c r="U65" i="17"/>
  <c r="Q65" i="17"/>
  <c r="O65" i="17"/>
  <c r="O64" i="17" s="1"/>
  <c r="K65" i="17"/>
  <c r="K64" i="17" s="1"/>
  <c r="I65" i="17"/>
  <c r="I64" i="17" s="1"/>
  <c r="G65" i="17"/>
  <c r="G64" i="17" s="1"/>
  <c r="U64" i="17"/>
  <c r="Q64" i="17"/>
  <c r="BA61" i="17"/>
  <c r="BA60" i="17"/>
  <c r="U59" i="17"/>
  <c r="Q59" i="17"/>
  <c r="O59" i="17"/>
  <c r="K59" i="17"/>
  <c r="I59" i="17"/>
  <c r="G59" i="17"/>
  <c r="M59" i="17" s="1"/>
  <c r="U56" i="17"/>
  <c r="Q56" i="17"/>
  <c r="O56" i="17"/>
  <c r="M56" i="17"/>
  <c r="K56" i="17"/>
  <c r="I56" i="17"/>
  <c r="G56" i="17"/>
  <c r="BA53" i="17"/>
  <c r="BA52" i="17"/>
  <c r="U51" i="17"/>
  <c r="Q51" i="17"/>
  <c r="O51" i="17"/>
  <c r="M51" i="17"/>
  <c r="K51" i="17"/>
  <c r="I51" i="17"/>
  <c r="G51" i="17"/>
  <c r="U48" i="17"/>
  <c r="Q48" i="17"/>
  <c r="O48" i="17"/>
  <c r="K48" i="17"/>
  <c r="I48" i="17"/>
  <c r="G48" i="17"/>
  <c r="M48" i="17" s="1"/>
  <c r="U45" i="17"/>
  <c r="Q45" i="17"/>
  <c r="O45" i="17"/>
  <c r="M45" i="17"/>
  <c r="K45" i="17"/>
  <c r="I45" i="17"/>
  <c r="G45" i="17"/>
  <c r="U40" i="17"/>
  <c r="Q40" i="17"/>
  <c r="O40" i="17"/>
  <c r="K40" i="17"/>
  <c r="I40" i="17"/>
  <c r="G40" i="17"/>
  <c r="M40" i="17" s="1"/>
  <c r="U37" i="17"/>
  <c r="Q37" i="17"/>
  <c r="O37" i="17"/>
  <c r="O36" i="17" s="1"/>
  <c r="K37" i="17"/>
  <c r="K36" i="17" s="1"/>
  <c r="I37" i="17"/>
  <c r="I36" i="17" s="1"/>
  <c r="G37" i="17"/>
  <c r="G36" i="17" s="1"/>
  <c r="U36" i="17"/>
  <c r="Q36" i="17"/>
  <c r="U33" i="17"/>
  <c r="Q33" i="17"/>
  <c r="O33" i="17"/>
  <c r="K33" i="17"/>
  <c r="I33" i="17"/>
  <c r="G33" i="17"/>
  <c r="M33" i="17" s="1"/>
  <c r="U30" i="17"/>
  <c r="Q30" i="17"/>
  <c r="O30" i="17"/>
  <c r="K30" i="17"/>
  <c r="I30" i="17"/>
  <c r="G30" i="17"/>
  <c r="M30" i="17" s="1"/>
  <c r="U29" i="17"/>
  <c r="Q29" i="17"/>
  <c r="O29" i="17"/>
  <c r="K29" i="17"/>
  <c r="I29" i="17"/>
  <c r="G29" i="17"/>
  <c r="M29" i="17" s="1"/>
  <c r="U27" i="17"/>
  <c r="Q27" i="17"/>
  <c r="O27" i="17"/>
  <c r="K27" i="17"/>
  <c r="I27" i="17"/>
  <c r="G27" i="17"/>
  <c r="M27" i="17" s="1"/>
  <c r="U26" i="17"/>
  <c r="Q26" i="17"/>
  <c r="O26" i="17"/>
  <c r="K26" i="17"/>
  <c r="I26" i="17"/>
  <c r="G26" i="17"/>
  <c r="M26" i="17" s="1"/>
  <c r="U25" i="17"/>
  <c r="Q25" i="17"/>
  <c r="O25" i="17"/>
  <c r="K25" i="17"/>
  <c r="I25" i="17"/>
  <c r="G25" i="17"/>
  <c r="M25" i="17" s="1"/>
  <c r="U22" i="17"/>
  <c r="Q22" i="17"/>
  <c r="O22" i="17"/>
  <c r="K22" i="17"/>
  <c r="I22" i="17"/>
  <c r="G22" i="17"/>
  <c r="M22" i="17" s="1"/>
  <c r="U21" i="17"/>
  <c r="Q21" i="17"/>
  <c r="O21" i="17"/>
  <c r="M21" i="17"/>
  <c r="K21" i="17"/>
  <c r="I21" i="17"/>
  <c r="G21" i="17"/>
  <c r="U18" i="17"/>
  <c r="Q18" i="17"/>
  <c r="O18" i="17"/>
  <c r="M18" i="17"/>
  <c r="K18" i="17"/>
  <c r="I18" i="17"/>
  <c r="G18" i="17"/>
  <c r="U16" i="17"/>
  <c r="Q16" i="17"/>
  <c r="O16" i="17"/>
  <c r="K16" i="17"/>
  <c r="I16" i="17"/>
  <c r="G16" i="17"/>
  <c r="M16" i="17" s="1"/>
  <c r="U9" i="17"/>
  <c r="U8" i="17" s="1"/>
  <c r="Q9" i="17"/>
  <c r="Q8" i="17" s="1"/>
  <c r="O9" i="17"/>
  <c r="O8" i="17" s="1"/>
  <c r="M9" i="17"/>
  <c r="K9" i="17"/>
  <c r="K8" i="17" s="1"/>
  <c r="I9" i="17"/>
  <c r="I8" i="17" s="1"/>
  <c r="G9" i="17"/>
  <c r="AD194" i="17" s="1"/>
  <c r="M36" i="18" l="1"/>
  <c r="M8" i="18"/>
  <c r="M164" i="18"/>
  <c r="M143" i="18"/>
  <c r="M136" i="18" s="1"/>
  <c r="M62" i="18"/>
  <c r="M61" i="18" s="1"/>
  <c r="G8" i="18"/>
  <c r="G175" i="18" s="1"/>
  <c r="M168" i="17"/>
  <c r="M8" i="17"/>
  <c r="G117" i="17"/>
  <c r="G111" i="17"/>
  <c r="M147" i="17"/>
  <c r="M143" i="17" s="1"/>
  <c r="M160" i="17"/>
  <c r="M159" i="17" s="1"/>
  <c r="M65" i="17"/>
  <c r="M64" i="17" s="1"/>
  <c r="G8" i="17"/>
  <c r="G194" i="17" s="1"/>
  <c r="M37" i="17"/>
  <c r="M36" i="17" s="1"/>
  <c r="I19" i="1" l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1" i="1"/>
  <c r="AZ80" i="1"/>
  <c r="AZ79" i="1"/>
  <c r="AZ78" i="1"/>
  <c r="AZ77" i="1"/>
  <c r="AZ76" i="1"/>
  <c r="AZ75" i="1"/>
  <c r="AZ73" i="1"/>
  <c r="AZ72" i="1"/>
  <c r="AZ70" i="1"/>
  <c r="AZ69" i="1"/>
  <c r="AZ68" i="1"/>
  <c r="AZ67" i="1"/>
  <c r="AZ66" i="1"/>
  <c r="AZ65" i="1"/>
  <c r="AZ64" i="1"/>
  <c r="AZ63" i="1"/>
  <c r="AZ62" i="1"/>
  <c r="AZ60" i="1"/>
  <c r="AZ59" i="1"/>
  <c r="AZ58" i="1"/>
  <c r="AZ57" i="1"/>
  <c r="AZ55" i="1"/>
  <c r="AZ54" i="1"/>
  <c r="AZ53" i="1"/>
  <c r="AZ52" i="1"/>
  <c r="AZ51" i="1"/>
  <c r="AZ50" i="1"/>
  <c r="AZ49" i="1"/>
  <c r="AZ48" i="1"/>
  <c r="AZ47" i="1"/>
  <c r="AZ46" i="1"/>
  <c r="AZ44" i="1"/>
  <c r="AZ43" i="1"/>
  <c r="F40" i="1"/>
  <c r="G40" i="1"/>
  <c r="H40" i="1"/>
  <c r="I40" i="1"/>
  <c r="J39" i="1" s="1"/>
  <c r="J40" i="1" s="1"/>
  <c r="J28" i="1"/>
  <c r="J26" i="1"/>
  <c r="G38" i="1"/>
  <c r="F38" i="1"/>
  <c r="J23" i="1"/>
  <c r="J24" i="1"/>
  <c r="J25" i="1"/>
  <c r="J27" i="1"/>
  <c r="E24" i="1"/>
  <c r="I17" i="1" l="1"/>
  <c r="I16" i="1" l="1"/>
  <c r="I21" i="1" s="1"/>
  <c r="G25" i="1" s="1"/>
  <c r="I115" i="1"/>
  <c r="G26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<sst xmlns="http://schemas.openxmlformats.org/spreadsheetml/2006/main" count="1195" uniqueCount="437">
  <si>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</si>
  <si>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</si>
  <si>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</si>
  <si>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</si>
  <si>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</si>
  <si>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</si>
  <si>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</si>
  <si>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</si>
  <si>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</si>
  <si>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</si>
  <si>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</si>
  <si>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</si>
  <si>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</si>
  <si>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</si>
  <si>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</si>
  <si>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</si>
  <si>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</si>
  <si>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</si>
  <si>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</si>
  <si>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</si>
  <si>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</si>
  <si>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</si>
  <si>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</si>
  <si>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</si>
  <si>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</si>
  <si>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</si>
  <si>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</si>
  <si>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</si>
  <si>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</si>
  <si>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</si>
  <si>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</si>
  <si>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</si>
  <si>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</si>
  <si>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</si>
  <si>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</si>
  <si>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</si>
  <si>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</si>
  <si>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</si>
  <si>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</si>
  <si>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</si>
  <si>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</si>
  <si>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</si>
  <si>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</si>
  <si>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</si>
  <si>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</si>
  <si>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Ing. Taťána Šmejkalová</t>
  </si>
  <si>
    <t>20191021 Dubá,Skalní sklepy,obnova,Sklep č.45,Roháčova</t>
  </si>
  <si>
    <t>Město Dubá</t>
  </si>
  <si>
    <t>Masarykovo náměstí 138/1</t>
  </si>
  <si>
    <t>Dubá</t>
  </si>
  <si>
    <t>47141</t>
  </si>
  <si>
    <t>00260479</t>
  </si>
  <si>
    <t>CZ00260479</t>
  </si>
  <si>
    <t>Rozpočet</t>
  </si>
  <si>
    <t>Celkem za stavbu</t>
  </si>
  <si>
    <t>CZK</t>
  </si>
  <si>
    <t xml:space="preserve">Popis rozpočtu:  - </t>
  </si>
  <si>
    <t>Rozpočet řeší:</t>
  </si>
  <si>
    <t>- opravu vstupní partie sklepu</t>
  </si>
  <si>
    <t>Rozpočet neřeší:</t>
  </si>
  <si>
    <t>- dodatečné založení přezdívaných bočních zídek vstupní šíje</t>
  </si>
  <si>
    <t xml:space="preserve">  (zřejmě budou dostatečně založeny na skále či kamenném zdivu;</t>
  </si>
  <si>
    <t xml:space="preserve">  u postranních zídek před vstupem do sklepa je nový základ v rozpočtu uveden)</t>
  </si>
  <si>
    <t>- vápenné nátěry na kamenném a cihelném zdivu a na omítkách</t>
  </si>
  <si>
    <t xml:space="preserve">  (případně se dořeší během realizace nebo po opravě sklepů)</t>
  </si>
  <si>
    <t>- zpevnění povrchu pískovcových kvádrů vhodným nehydrofobním zpevňovačem</t>
  </si>
  <si>
    <t xml:space="preserve">  (případně se dořeší během realizace nebo po opravě sklepů dle doporučení restaurátora)</t>
  </si>
  <si>
    <t>- ošetření náletových dřevin zabraňujícím jejich následnému růstu</t>
  </si>
  <si>
    <t xml:space="preserve">  (nepředpokládá se, případně se dořeší následně po opravě sklepu)</t>
  </si>
  <si>
    <t>Rozpočet je vyhotoven v podrobnosti dle:</t>
  </si>
  <si>
    <t>- projektu "Dubá - sklepy,celková oprava",</t>
  </si>
  <si>
    <t xml:space="preserve">  vypracovaného Martinem Volejníkem a Ing. Radkou Pěknou, 2019/08,</t>
  </si>
  <si>
    <t xml:space="preserve">  stupeň - DPS</t>
  </si>
  <si>
    <t>Výkaz výměr:</t>
  </si>
  <si>
    <t>- přesnost výměr odpovídá podrobnosti projektové dokumentace</t>
  </si>
  <si>
    <t>- vzhledem k charakteru akce se bude vše kontrolovat a upřesňovat na místě při realizaci</t>
  </si>
  <si>
    <t>- neslouží jako podklad pro objednávky materiálu v rámci dodávky stavby</t>
  </si>
  <si>
    <t>- veškeré materiály, systémy a výrobky,</t>
  </si>
  <si>
    <t xml:space="preserve">  případně uvedené v rozpočtu s obchodním názvem, jsou referenční,</t>
  </si>
  <si>
    <t xml:space="preserve">  obecně určující standart, technické parametry a požadované vlastnosti</t>
  </si>
  <si>
    <t xml:space="preserve">  a lze je nahradit produkty jiného výrobce, při zachování srovnatelných nebo lepších</t>
  </si>
  <si>
    <t xml:space="preserve">  rozhodujících technických parametrů</t>
  </si>
  <si>
    <t>Památková ochrana:</t>
  </si>
  <si>
    <t>- sklepy jsou nemovitou kulturní památkou</t>
  </si>
  <si>
    <t>Zatřídění dle klasifikace JKSO ve smyslu vyhlášky č. 169/2016 Sb: 801 47</t>
  </si>
  <si>
    <t>Použitá cenová soustava: CS RTS DATA</t>
  </si>
  <si>
    <t>Struktura údajů a jejich formát: (soupis prací, obsah položek, výkaz výměr...)</t>
  </si>
  <si>
    <t>jsou stanoveny programem RTS Stavitel (dle vyhlášky č. 169/2016 Sb)</t>
  </si>
  <si>
    <t>Metodika pro zpracování nabídkové ceny:</t>
  </si>
  <si>
    <t>je předepsána programem RTS Stavitel - vyplňí se buňky s modrým pozadím</t>
  </si>
  <si>
    <t>Formát elektronického soupisu: je Excel (.xlsx) do nějž je exportován z programu RTS Stavitel</t>
  </si>
  <si>
    <t>Legenda:</t>
  </si>
  <si>
    <t>kce - konstrukce</t>
  </si>
  <si>
    <t>mtž - montáž, osazení, provedení</t>
  </si>
  <si>
    <t>dmtž - demontáž, vyjmutí, odstranění, vybourání, rozebrání</t>
  </si>
  <si>
    <t>dod - dodávka, výroba+dodávka, včetně dopravy na stavbu a ostatních pořizovacích nákladů</t>
  </si>
  <si>
    <t>PH - přesun hmot vnitrostaveništní</t>
  </si>
  <si>
    <t>IND, INS za číselnou nomenklaturou položky - položky pro práce a dodávky</t>
  </si>
  <si>
    <t>obsahově srovnatelné s položkami databáze RTS, ale s upřesněným popisem;</t>
  </si>
  <si>
    <t>jejich ocenění je upraveno vzhledem k tomu, že se jedná o práce na památkovém objektu,</t>
  </si>
  <si>
    <t>práce je tedy atypická a náročnější nebo jsou použity dražší materiály</t>
  </si>
  <si>
    <t>A.IND-Z.IND, A.INS-Z.INS za číselnou nomenklaturou položky - individuální položky</t>
  </si>
  <si>
    <t>pro atypické práce a dodávky neobsažené v databázi RTS</t>
  </si>
  <si>
    <t>RES za číselnou nomenklaturou položky - individuální položky</t>
  </si>
  <si>
    <t>pro atypické práce a dodávky neobsažené v databázi RTS, prováděné restaurátory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</si>
  <si>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</si>
  <si>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</si>
  <si>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</si>
  <si>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</si>
  <si>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</si>
  <si>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</si>
  <si>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</si>
  <si>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</si>
  <si>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</si>
  <si>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</si>
  <si>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62</t>
  </si>
  <si>
    <t>Upravy povrchů vnější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</si>
  <si>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</si>
  <si>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</si>
  <si>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</si>
  <si>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</si>
  <si>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</si>
  <si>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</si>
  <si>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</si>
  <si>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</si>
  <si>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766</t>
  </si>
  <si>
    <t>Konstrukce truhlářské</t>
  </si>
  <si>
    <t>767</t>
  </si>
  <si>
    <t>Konstrukce zámečnické</t>
  </si>
  <si>
    <t>782</t>
  </si>
  <si>
    <t>Konstrukce z přírodního kamene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</si>
  <si>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</si>
  <si>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</si>
  <si>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</si>
  <si>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</si>
  <si>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</si>
  <si>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</si>
  <si>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</si>
  <si>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</si>
  <si>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</si>
  <si>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</si>
  <si>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</si>
  <si>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</si>
  <si>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</si>
  <si>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</si>
  <si>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</si>
  <si>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</si>
  <si>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</si>
  <si>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</si>
  <si>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</si>
  <si>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</si>
  <si>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</si>
  <si>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</si>
  <si>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</si>
  <si>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</si>
  <si>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</si>
  <si>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</si>
  <si>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</si>
  <si>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</si>
  <si>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</si>
  <si>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</si>
  <si>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</si>
  <si>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</si>
  <si>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POL1_0</t>
  </si>
  <si>
    <t>odkopání na rubu klenby vstupní šíje:</t>
  </si>
  <si>
    <t>VV</t>
  </si>
  <si>
    <t>ad přezdívání bočních zídek:</t>
  </si>
  <si>
    <t>ad základ postranních zídek:</t>
  </si>
  <si>
    <t>162201201R00</t>
  </si>
  <si>
    <t>Vodorovné přemíst. výkopku nošením hor.1-4, do 10m</t>
  </si>
  <si>
    <t>162201203R00</t>
  </si>
  <si>
    <t>Vodorovné přemíst.výkopku, kolečko hor.1-4, do 10m</t>
  </si>
  <si>
    <t>167101101R00</t>
  </si>
  <si>
    <t>Nakládání výkopku z hor.1-4 v množství do 100 m3</t>
  </si>
  <si>
    <t>162601102R00</t>
  </si>
  <si>
    <t>Vodorovné přemístění výkopku z hor.1-4 do 5000 m</t>
  </si>
  <si>
    <t>199000002R00</t>
  </si>
  <si>
    <t>Poplatek za skládku horniny 1- 4</t>
  </si>
  <si>
    <t>174101102R00</t>
  </si>
  <si>
    <t>Zásyp ruční se zhutněním</t>
  </si>
  <si>
    <t>182301121R00</t>
  </si>
  <si>
    <t>Rozprostření ornice, svah, tl. do 10 cm, do 500 m2</t>
  </si>
  <si>
    <t>m2</t>
  </si>
  <si>
    <t>180400021RA0</t>
  </si>
  <si>
    <t>Založení trávníku parkového, svah, s dodáním osiva</t>
  </si>
  <si>
    <t>POL2_0</t>
  </si>
  <si>
    <t>111301111R00</t>
  </si>
  <si>
    <t>Sejmutí drnu tl. do 10 cm, s přemístěním do 50 m</t>
  </si>
  <si>
    <t>ad překrytí rubu klenby:</t>
  </si>
  <si>
    <t>180406112R00</t>
  </si>
  <si>
    <t>Založení trávníku parkového drnováním na svahu 1:2</t>
  </si>
  <si>
    <t>274271129R00</t>
  </si>
  <si>
    <t>Zdivo zákl. pasů z cihel betonových 29 cm na MC 15</t>
  </si>
  <si>
    <t>ad postranní zídky:</t>
  </si>
  <si>
    <t>216904212R00</t>
  </si>
  <si>
    <t>Očištění stlačeným vzduchem zdiva a rubu kleneb</t>
  </si>
  <si>
    <t>216904213R00</t>
  </si>
  <si>
    <t>Očištění stlačeným vzduchem líce kleneb</t>
  </si>
  <si>
    <t>289201111R00</t>
  </si>
  <si>
    <t>Vyklínování uvol. kamenů ve zdivu řádk./kvádrovém</t>
  </si>
  <si>
    <t>ad oprava zdiva z pískovcových kvádrů:</t>
  </si>
  <si>
    <t>289473211IND</t>
  </si>
  <si>
    <t>Hloubkové spárování zdiva řádkového hl&lt;10cm, akt. maltou MV+NHL2</t>
  </si>
  <si>
    <t>- hloubkové spárování aktivovanou maltou vápennou s příměsí přirozeného hydraulického vápna NHL2</t>
  </si>
  <si>
    <t>POP</t>
  </si>
  <si>
    <t>- přesné složení spárovací směsi viz technická zpráva projektu</t>
  </si>
  <si>
    <t>289903111R00</t>
  </si>
  <si>
    <t>Vyškrabání+vyčištění spár zdiva řádkového do 10cm</t>
  </si>
  <si>
    <t>289905211R00</t>
  </si>
  <si>
    <t>- úprava spár dle stávající</t>
  </si>
  <si>
    <t>- upřesní se dle památkového dozoru</t>
  </si>
  <si>
    <t>31120000AIND</t>
  </si>
  <si>
    <t>Zdění zdiva z pískovc kvádrů cca 600/300/300mm, včetně lícování a spárování,bez dodávky kvádrů</t>
  </si>
  <si>
    <t xml:space="preserve">  včetně dodržení původní pozice kvádrů z rozebraného zdiva,</t>
  </si>
  <si>
    <t xml:space="preserve">  lícování, šíbrování, spárování</t>
  </si>
  <si>
    <t>- bez dodávky kvádrů ale s dodávkou malty MV+NHL2</t>
  </si>
  <si>
    <t>- přesné složení zdící a spárovací směsi viz technická zpráva projektu</t>
  </si>
  <si>
    <t>- převážně se použije kámen získaný z rozebraných zdí</t>
  </si>
  <si>
    <t xml:space="preserve">  (viz výběr kamene ze suti s očištěním)</t>
  </si>
  <si>
    <t>- ten se doplní kamenem nakupovaným</t>
  </si>
  <si>
    <t xml:space="preserve">  (dodávka je oceněna v následující položce)</t>
  </si>
  <si>
    <t>postranní zídky:2*1,2*0,6*0,3</t>
  </si>
  <si>
    <t>Mezisoučet</t>
  </si>
  <si>
    <t>583-00001.DOD</t>
  </si>
  <si>
    <t>Bloky a kvádry z tesaného pískovce pro zdivo , cca 600/300/300mm,výroba+dodávka</t>
  </si>
  <si>
    <t>- dodávka kvádrů z tesaného pískovce kamenicky opracovaných,</t>
  </si>
  <si>
    <t xml:space="preserve">  barvou a povrchem obdobných dle stávajících</t>
  </si>
  <si>
    <t>- nejlépe je možno použít kámen starší, z bazaru</t>
  </si>
  <si>
    <t>317351101R00</t>
  </si>
  <si>
    <t>Bednění klenbových pásů - zřízení</t>
  </si>
  <si>
    <t>317351102R00</t>
  </si>
  <si>
    <t>Bednění klenbových pásů - odstranění</t>
  </si>
  <si>
    <t>31691111AIND</t>
  </si>
  <si>
    <t>Osazení kamen. krycích desek tl. 150mm, na MV+NHL2</t>
  </si>
  <si>
    <t>- včetně lícování a spárování</t>
  </si>
  <si>
    <t>krycí vrstva koruny zdiva nad vstupem:</t>
  </si>
  <si>
    <t>58300002.DOD</t>
  </si>
  <si>
    <t>Desky z tesaného pískovce cca 600/600/150mm, výroba+dodávka</t>
  </si>
  <si>
    <t>POL3_0</t>
  </si>
  <si>
    <t>31021881AIND</t>
  </si>
  <si>
    <t>Zazdívka otvorů do 1m2 zdiva lomovým kamenem, na MV+NHL2,včetně dodávky kamene</t>
  </si>
  <si>
    <t>0,9*0,3*0,2</t>
  </si>
  <si>
    <t>45859111AIND</t>
  </si>
  <si>
    <t>Zřízení ochranné izolace z jílu, na koruně vstupních portálů+rubu vstupních kleneb</t>
  </si>
  <si>
    <t>překrytí rubu klenby vstupu:</t>
  </si>
  <si>
    <t>58125410R</t>
  </si>
  <si>
    <t>Zemina jílovinová jemně mletá GE bal.</t>
  </si>
  <si>
    <t>t</t>
  </si>
  <si>
    <t>289970111R00</t>
  </si>
  <si>
    <t>Vrstva geotextilie Geofiltex 300g/m2, na koruně vstupních portálů+rubu vstupních kleneb</t>
  </si>
  <si>
    <t>63157100AIND</t>
  </si>
  <si>
    <t>Ochranná štěrková vrstva, na koruně vstupních portálů+rubu vstupních kleneb</t>
  </si>
  <si>
    <t>622421111IND</t>
  </si>
  <si>
    <t>Omítka vnější stěn vápenná MV s příměsí NHL2, hrubá nezatřená</t>
  </si>
  <si>
    <t>- omítka jednovrstvá hrubá nezatřená MV s příměsí hydraulického vápna</t>
  </si>
  <si>
    <t>- povrch bude pouze stržen zednickou lžící</t>
  </si>
  <si>
    <t>na zazdívce otvoru nad nadpražím:</t>
  </si>
  <si>
    <t>2*1,0*0,3</t>
  </si>
  <si>
    <t>942941021R00</t>
  </si>
  <si>
    <t>Montáž lešení těž.,řad.s pod.š.2,5, H 10 m,300 kg</t>
  </si>
  <si>
    <t>3,0*3,0</t>
  </si>
  <si>
    <t>942941191R00</t>
  </si>
  <si>
    <t>Příplatek za každý měsíc použití lešení k pol.1021</t>
  </si>
  <si>
    <t>2*9,0</t>
  </si>
  <si>
    <t>942941821R00</t>
  </si>
  <si>
    <t>Demontáž lešení těž.řad.s pod.š.2,5, H 10 m,300 kg</t>
  </si>
  <si>
    <t>96202239AIND</t>
  </si>
  <si>
    <t>Postupné rozebírání zdiva z pískovc kvádrů, včetně dokumentace stávajícího stavu</t>
  </si>
  <si>
    <t>- rozebírání stávajícího zdiva z pískovcových kvádrů cca 600/300/300mm</t>
  </si>
  <si>
    <t xml:space="preserve">  s ohledem na znovupoužití</t>
  </si>
  <si>
    <t xml:space="preserve">  a při přezdívání dodržet původní spárořez kamenného zdiva</t>
  </si>
  <si>
    <t>962022391R00</t>
  </si>
  <si>
    <t>Bourání zdiva nadzákladového kamenného na MVC</t>
  </si>
  <si>
    <t>968061125R00</t>
  </si>
  <si>
    <t>Vyvěšení dřevěných dveřních křídel pl. do 2 m2</t>
  </si>
  <si>
    <t>kus</t>
  </si>
  <si>
    <t>975053131R00</t>
  </si>
  <si>
    <t>Víceřad.podchycení stropů do 3,5 m,do 800 kg/m2</t>
  </si>
  <si>
    <t>m</t>
  </si>
  <si>
    <t>podchycení kamenné klenby nad vstupní šíjí výdřevou:</t>
  </si>
  <si>
    <t>979021111R00</t>
  </si>
  <si>
    <t>Výběr a sbírání kamene ručně ze suti s očištěním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</si>
  <si>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</si>
  <si>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</si>
  <si>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</si>
  <si>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</si>
  <si>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</si>
  <si>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</si>
  <si>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</si>
  <si>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</t>
  </si>
  <si>
    <t>97999999AIND</t>
  </si>
  <si>
    <t>Poplatek za skládku čistá suť</t>
  </si>
  <si>
    <t>999281105R00</t>
  </si>
  <si>
    <t>Přesun hmot pro opravy a údržbu do výšky 6 m</t>
  </si>
  <si>
    <t>- dveře atypické jednokřídlové se svisle kladenými širokými prkny</t>
  </si>
  <si>
    <t xml:space="preserve">  s přímými kovanými závěsy</t>
  </si>
  <si>
    <t>- nátěr dřeva - krycí nebo lazurní</t>
  </si>
  <si>
    <t>MŘÍŽ.IND</t>
  </si>
  <si>
    <t>- včetně osazení do zdiva</t>
  </si>
  <si>
    <t>DOD.KAM1</t>
  </si>
  <si>
    <t>Výroba+dodávka pískovcových stupňů</t>
  </si>
  <si>
    <t>MTŽ.KAM1</t>
  </si>
  <si>
    <t>Osazení pískovcových stupňů, včetně vnitrostaveništního přesunu PH</t>
  </si>
  <si>
    <t>005121000R</t>
  </si>
  <si>
    <t xml:space="preserve">Zařízení staveniště, vybudování+provoz+odstranění </t>
  </si>
  <si>
    <t>Soubor</t>
  </si>
  <si>
    <t>- zdění dle stávajícího</t>
  </si>
  <si>
    <t>- včetně očíslování jednotlivých kvádrů před rozebráním</t>
  </si>
  <si>
    <t xml:space="preserve">  a dokumentace stávajícího stavu tak, aby je bylo možné vrátit na původní místo</t>
  </si>
  <si>
    <t>- nátěr kovových prvků - grafitový</t>
  </si>
  <si>
    <t/>
  </si>
  <si>
    <t>END</t>
  </si>
  <si>
    <t>MTŽ.KAM2</t>
  </si>
  <si>
    <t>DOD.KAM2</t>
  </si>
  <si>
    <t>Mřížka 400/150mm z ocel děrovaného plechu, mtž+dod+nátěr kovářskou barvou</t>
  </si>
  <si>
    <t>- montáž do kamenného ostění, dodávka i vnitrostaveništní přesun hmot</t>
  </si>
  <si>
    <t xml:space="preserve">  obnovené a doplněné jako kopie původních prvků</t>
  </si>
  <si>
    <t>- kování ze stávajících demontovaných dveří</t>
  </si>
  <si>
    <t>2*2,3</t>
  </si>
  <si>
    <t>Bourání zdiva z cihel pálených na MVC</t>
  </si>
  <si>
    <t>962032231R00</t>
  </si>
  <si>
    <t>na zazdívce zbylého otvoru nad nadpražím:</t>
  </si>
  <si>
    <t>zazdívka zbylého otvoru nad nadpražím z drobného lomového kamene:</t>
  </si>
  <si>
    <t>- včetně vyzdění větracího otvoru 400/150mm</t>
  </si>
  <si>
    <t>Úprava spár zdiva řádkového/kvádr. uhlazením</t>
  </si>
  <si>
    <t>líc klenby vstupu:</t>
  </si>
  <si>
    <t>0,1782</t>
  </si>
  <si>
    <t>Osazení portálu z tesaného pískovce, včetně vnitrostaveništního přesunu PH</t>
  </si>
  <si>
    <t>nadpraží:0,9*0,22*0,2</t>
  </si>
  <si>
    <t>stojky:2*1,9*0,14*0,22</t>
  </si>
  <si>
    <t>práh:0,7*0,22*0,14</t>
  </si>
  <si>
    <t>Výroba+dodávka portálu z tesaného pískovce</t>
  </si>
  <si>
    <t>1*1,0*0,3*0,23</t>
  </si>
  <si>
    <t>1*0,9*0,3*0,25</t>
  </si>
  <si>
    <t>1*0,9*0,25*0,26</t>
  </si>
  <si>
    <t>2*0,5*0,3*0,2</t>
  </si>
  <si>
    <t>4*1,0*0,3*0,2</t>
  </si>
  <si>
    <t>2*1,0*0,3*0,2</t>
  </si>
  <si>
    <t>1*0,5*0,3*0,2</t>
  </si>
  <si>
    <t>1*0,5*0,3*0,20</t>
  </si>
  <si>
    <t>2*1,0*0,3*0,20</t>
  </si>
  <si>
    <t>- včetně očištění pro znovupoužití</t>
  </si>
  <si>
    <t>Demontáž pískovcových stupňů ke znovupoužití, včetně vnitrostaveništního přesunu PH</t>
  </si>
  <si>
    <t>DMTŽ.KAM1</t>
  </si>
  <si>
    <t>Dveře 1kř 770/1750mm svlakové s kovanými závěsy, mtž+dod+kování+nátěr+PH</t>
  </si>
  <si>
    <t>D4.IND</t>
  </si>
  <si>
    <t>4,943+7,750+3,798+0,019+0,002+4,043</t>
  </si>
  <si>
    <t>14*4,666</t>
  </si>
  <si>
    <t>8*4,666</t>
  </si>
  <si>
    <t>0,416+4,250</t>
  </si>
  <si>
    <t>D4:1</t>
  </si>
  <si>
    <t>2,7*2,0*0,25</t>
  </si>
  <si>
    <t>2*0,3*0,15*2,0</t>
  </si>
  <si>
    <t>Bourání zdiva z cihel cementových na MC</t>
  </si>
  <si>
    <t>962032254R00</t>
  </si>
  <si>
    <t>2*1,0*0,3*0,15</t>
  </si>
  <si>
    <t>vybourání cihelných stupňů:</t>
  </si>
  <si>
    <t>1,0*0,3*0,23+0,9*0,3*0,25+0,9*0,25*0,26</t>
  </si>
  <si>
    <t>vybourání sešlapaných pískovcových stupňu do suti:</t>
  </si>
  <si>
    <t>zaokrouhleno:1,8-1,77475</t>
  </si>
  <si>
    <t>1,5*0,7*0,3</t>
  </si>
  <si>
    <t>1,0*0,7*0,5-0,5*0,7*0,5</t>
  </si>
  <si>
    <t>1,0*1,3*0,3-0,6*1,3*0,3</t>
  </si>
  <si>
    <t>2,6*1,3*0,3</t>
  </si>
  <si>
    <t>1,0*0,3*0,3</t>
  </si>
  <si>
    <t>0,30*0,33*0,25</t>
  </si>
  <si>
    <t>2,5*2,5*0,15</t>
  </si>
  <si>
    <t>2,5*2,5</t>
  </si>
  <si>
    <t>0,94*2,1*1,05</t>
  </si>
  <si>
    <t>0,8*0,1*0,3</t>
  </si>
  <si>
    <t>1,0*1,20</t>
  </si>
  <si>
    <t>zaokrouhleno:1,0-0,96</t>
  </si>
  <si>
    <t>1,6*0,6</t>
  </si>
  <si>
    <t>(3,8-1,8)*1,30</t>
  </si>
  <si>
    <t>zaokrouhleno:3,8-3,737</t>
  </si>
  <si>
    <t>1,0*0,7*0,5</t>
  </si>
  <si>
    <t>1,0*1,3*0,3</t>
  </si>
  <si>
    <t>1,2*0,3*0,3</t>
  </si>
  <si>
    <t>2,6*2,0*0,3</t>
  </si>
  <si>
    <t>10,40</t>
  </si>
  <si>
    <t>6,95+3,45</t>
  </si>
  <si>
    <t>2,3*1,5</t>
  </si>
  <si>
    <t>rub klenby vstupu:</t>
  </si>
  <si>
    <t>1,0*(0,2+0,3+0,2)</t>
  </si>
  <si>
    <t>záklenek nad vstupem z pískovcových kvádrů:</t>
  </si>
  <si>
    <t>2*2,8*0,45*0,8</t>
  </si>
  <si>
    <t>2,5*2,5*1,50</t>
  </si>
  <si>
    <t>2,6*1,0+1,6*1,0</t>
  </si>
  <si>
    <t>2,016</t>
  </si>
  <si>
    <t>1,875</t>
  </si>
  <si>
    <t>2*7,28</t>
  </si>
  <si>
    <t>1*2,6*1,0*2,0+1*1,6*1,0*1,3</t>
  </si>
  <si>
    <t>2,5*2,5*0,3</t>
  </si>
  <si>
    <t>20191021 Dubá,Skalní sklepy,obnova,Sklep č.44,Roháčova</t>
  </si>
  <si>
    <t>1*1,16*0,30*0,25</t>
  </si>
  <si>
    <t>1*1,16*0,34*0,25</t>
  </si>
  <si>
    <t>Dveře 1kř 860/1680mm svlakové s kovanými závěsy, mtž+dod+kování+nátěr+PH</t>
  </si>
  <si>
    <t>D6.IND</t>
  </si>
  <si>
    <t>2,854+5,296+3,508+0,019+0,347+6,240</t>
  </si>
  <si>
    <t>14*1,505</t>
  </si>
  <si>
    <t>8*1,505</t>
  </si>
  <si>
    <t>0,665+0,840</t>
  </si>
  <si>
    <t>2*2,2</t>
  </si>
  <si>
    <t>D6:1</t>
  </si>
  <si>
    <t>zaokrouhleno:2,8-2,727</t>
  </si>
  <si>
    <t>chybějící:0-2,6*0,6*0,3-0,5*2,6*0,3*0,3</t>
  </si>
  <si>
    <t>čelo včetně záklenku:2,6*1,5*0,3-1,2*0,8*0,3</t>
  </si>
  <si>
    <t>boky:2*1,5*2,7*0,3</t>
  </si>
  <si>
    <t>1,8*3,2*0,15</t>
  </si>
  <si>
    <t>1,8*3,2</t>
  </si>
  <si>
    <t>0,87*2,1*1,05</t>
  </si>
  <si>
    <t>zazdívka otvoru nad kamenným nadpražím z drobného lomového kamene:</t>
  </si>
  <si>
    <t>1,7*1,20</t>
  </si>
  <si>
    <t>zaokrouhleno:1,7-1,62</t>
  </si>
  <si>
    <t>2,7*0,6</t>
  </si>
  <si>
    <t>zaokrouhleno:0,6-0,55578</t>
  </si>
  <si>
    <t>výdřeva vylehčujícího záklenku:0,5*3,14*1,18*0,3</t>
  </si>
  <si>
    <t>(3,8-2,8)*1,30</t>
  </si>
  <si>
    <t>zaokrouhleno:3,8-3,744</t>
  </si>
  <si>
    <t>16,62</t>
  </si>
  <si>
    <t>14,42+2,2</t>
  </si>
  <si>
    <t>líc klenby vstupu:1,0*2,2</t>
  </si>
  <si>
    <t>rub klenby vstupu:1,8*3,2</t>
  </si>
  <si>
    <t>interier zdivo:(1,4+2*1,0)*1,9</t>
  </si>
  <si>
    <t>exterier čelo:2*1,0*1,1</t>
  </si>
  <si>
    <t>2*1,3*0,45*0,8</t>
  </si>
  <si>
    <t>1,8*3,2*1,50</t>
  </si>
  <si>
    <t>2*1,5*1,0+2*2,0*1,0</t>
  </si>
  <si>
    <t>0,936</t>
  </si>
  <si>
    <t>1,728</t>
  </si>
  <si>
    <t>2*13,0</t>
  </si>
  <si>
    <t>2*1,5*1,0*1,0+2*2,0*1,0*2,5</t>
  </si>
  <si>
    <t>1,8*3,2*0,3</t>
  </si>
  <si>
    <t>20191021 Dubá,Skalní sklepy,obnova,Sklep č.46,Roháčova</t>
  </si>
  <si>
    <t>AREÁL SKALNÍCH SKLEPŮ V ULICI JANA ROHÁČE, CELKOVÁ OPRAVA SKLEPŮ č. 44 a 46</t>
  </si>
  <si>
    <t>SUM</t>
  </si>
  <si>
    <t>POPUZIV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</si>
</sst>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rgb="FF0070C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rgb="FFDF7000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vertical="center"/>
    </xf>
    <xf numFmtId="4" fontId="7" fillId="4" borderId="37" xfId="0" applyNumberFormat="1" applyFont="1" applyFill="1" applyBorder="1" applyAlignment="1">
      <alignment horizontal="center"/>
    </xf>
    <xf numFmtId="4" fontId="7" fillId="4" borderId="37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10" fontId="8" fillId="0" borderId="10" xfId="0" applyNumberFormat="1" applyFont="1" applyBorder="1" applyAlignment="1">
      <alignment horizontal="right" vertical="center"/>
    </xf>
    <xf numFmtId="0" fontId="0" fillId="0" borderId="40" xfId="0" applyFont="1" applyBorder="1" applyAlignment="1">
      <alignment vertical="center"/>
    </xf>
    <xf numFmtId="49" fontId="0" fillId="0" borderId="38" xfId="0" applyNumberFormat="1" applyBorder="1" applyAlignment="1">
      <alignment vertical="center"/>
    </xf>
    <xf numFmtId="0" fontId="0" fillId="3" borderId="40" xfId="0" applyFill="1" applyBorder="1"/>
    <xf numFmtId="49" fontId="0" fillId="3" borderId="38" xfId="0" applyNumberFormat="1" applyFill="1" applyBorder="1" applyAlignment="1"/>
    <xf numFmtId="49" fontId="0" fillId="3" borderId="38" xfId="0" applyNumberFormat="1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41" xfId="0" applyFill="1" applyBorder="1"/>
    <xf numFmtId="49" fontId="0" fillId="3" borderId="41" xfId="0" applyNumberFormat="1" applyFill="1" applyBorder="1"/>
    <xf numFmtId="0" fontId="0" fillId="3" borderId="36" xfId="0" applyFill="1" applyBorder="1"/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vertical="top"/>
    </xf>
    <xf numFmtId="49" fontId="0" fillId="3" borderId="42" xfId="0" applyNumberFormat="1" applyFill="1" applyBorder="1" applyAlignment="1">
      <alignment vertical="top"/>
    </xf>
    <xf numFmtId="49" fontId="0" fillId="3" borderId="40" xfId="0" applyNumberFormat="1" applyFill="1" applyBorder="1" applyAlignment="1">
      <alignment vertical="top"/>
    </xf>
    <xf numFmtId="0" fontId="0" fillId="3" borderId="40" xfId="0" applyFill="1" applyBorder="1" applyAlignment="1">
      <alignment vertical="top"/>
    </xf>
    <xf numFmtId="164" fontId="0" fillId="3" borderId="40" xfId="0" applyNumberFormat="1" applyFill="1" applyBorder="1" applyAlignment="1">
      <alignment vertical="top"/>
    </xf>
    <xf numFmtId="4" fontId="0" fillId="3" borderId="40" xfId="0" applyNumberFormat="1" applyFill="1" applyBorder="1" applyAlignment="1">
      <alignment vertical="top"/>
    </xf>
    <xf numFmtId="0" fontId="19" fillId="0" borderId="26" xfId="0" applyFont="1" applyBorder="1" applyAlignment="1">
      <alignment vertical="top"/>
    </xf>
    <xf numFmtId="0" fontId="19" fillId="0" borderId="26" xfId="0" applyNumberFormat="1" applyFont="1" applyBorder="1" applyAlignment="1">
      <alignment vertical="top"/>
    </xf>
    <xf numFmtId="0" fontId="19" fillId="0" borderId="33" xfId="0" applyNumberFormat="1" applyFont="1" applyBorder="1" applyAlignment="1">
      <alignment horizontal="left" vertical="top" wrapText="1"/>
    </xf>
    <xf numFmtId="0" fontId="19" fillId="0" borderId="33" xfId="0" applyFont="1" applyBorder="1" applyAlignment="1">
      <alignment vertical="top" shrinkToFit="1"/>
    </xf>
    <xf numFmtId="164" fontId="19" fillId="0" borderId="33" xfId="0" applyNumberFormat="1" applyFont="1" applyBorder="1" applyAlignment="1">
      <alignment vertical="top" shrinkToFit="1"/>
    </xf>
    <xf numFmtId="4" fontId="19" fillId="5" borderId="33" xfId="0" applyNumberFormat="1" applyFont="1" applyFill="1" applyBorder="1" applyAlignment="1" applyProtection="1">
      <alignment vertical="top" shrinkToFit="1"/>
      <protection locked="0"/>
    </xf>
    <xf numFmtId="4" fontId="19" fillId="0" borderId="33" xfId="0" applyNumberFormat="1" applyFont="1" applyBorder="1" applyAlignment="1">
      <alignment vertical="top" shrinkToFit="1"/>
    </xf>
    <xf numFmtId="0" fontId="19" fillId="0" borderId="26" xfId="0" applyFont="1" applyBorder="1" applyAlignment="1">
      <alignment vertical="top" shrinkToFit="1"/>
    </xf>
    <xf numFmtId="0" fontId="19" fillId="0" borderId="0" xfId="0" applyFont="1"/>
    <xf numFmtId="0" fontId="20" fillId="0" borderId="33" xfId="0" quotePrefix="1" applyNumberFormat="1" applyFont="1" applyBorder="1" applyAlignment="1">
      <alignment horizontal="left" vertical="top" wrapText="1"/>
    </xf>
    <xf numFmtId="0" fontId="20" fillId="0" borderId="33" xfId="0" applyNumberFormat="1" applyFont="1" applyBorder="1" applyAlignment="1">
      <alignment vertical="top" wrapText="1" shrinkToFit="1"/>
    </xf>
    <xf numFmtId="164" fontId="20" fillId="0" borderId="33" xfId="0" applyNumberFormat="1" applyFont="1" applyBorder="1" applyAlignment="1">
      <alignment vertical="top" wrapText="1" shrinkToFit="1"/>
    </xf>
    <xf numFmtId="0" fontId="0" fillId="3" borderId="10" xfId="0" applyFill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0" fillId="3" borderId="37" xfId="0" applyNumberFormat="1" applyFill="1" applyBorder="1" applyAlignment="1">
      <alignment horizontal="left" vertical="top" wrapText="1"/>
    </xf>
    <xf numFmtId="0" fontId="0" fillId="3" borderId="37" xfId="0" applyFill="1" applyBorder="1" applyAlignment="1">
      <alignment vertical="top" shrinkToFit="1"/>
    </xf>
    <xf numFmtId="164" fontId="0" fillId="3" borderId="37" xfId="0" applyNumberFormat="1" applyFill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49" fontId="22" fillId="0" borderId="0" xfId="0" applyNumberFormat="1" applyFont="1" applyAlignment="1">
      <alignment wrapText="1"/>
    </xf>
    <xf numFmtId="0" fontId="23" fillId="0" borderId="33" xfId="0" quotePrefix="1" applyNumberFormat="1" applyFont="1" applyBorder="1" applyAlignment="1">
      <alignment horizontal="left" vertical="top" wrapText="1"/>
    </xf>
    <xf numFmtId="0" fontId="23" fillId="0" borderId="33" xfId="0" applyNumberFormat="1" applyFont="1" applyBorder="1" applyAlignment="1">
      <alignment vertical="top" wrapText="1" shrinkToFit="1"/>
    </xf>
    <xf numFmtId="164" fontId="23" fillId="0" borderId="33" xfId="0" applyNumberFormat="1" applyFont="1" applyBorder="1" applyAlignment="1">
      <alignment vertical="top" wrapText="1" shrinkToFit="1"/>
    </xf>
    <xf numFmtId="0" fontId="19" fillId="0" borderId="10" xfId="0" applyFont="1" applyBorder="1" applyAlignment="1">
      <alignment vertical="top"/>
    </xf>
    <xf numFmtId="0" fontId="19" fillId="0" borderId="10" xfId="0" applyNumberFormat="1" applyFont="1" applyBorder="1" applyAlignment="1">
      <alignment vertical="top"/>
    </xf>
    <xf numFmtId="0" fontId="19" fillId="0" borderId="37" xfId="0" applyNumberFormat="1" applyFont="1" applyBorder="1" applyAlignment="1">
      <alignment horizontal="left" vertical="top" wrapText="1"/>
    </xf>
    <xf numFmtId="0" fontId="19" fillId="0" borderId="37" xfId="0" applyFont="1" applyBorder="1" applyAlignment="1">
      <alignment vertical="top" shrinkToFit="1"/>
    </xf>
    <xf numFmtId="164" fontId="19" fillId="0" borderId="37" xfId="0" applyNumberFormat="1" applyFont="1" applyBorder="1" applyAlignment="1">
      <alignment vertical="top" shrinkToFit="1"/>
    </xf>
    <xf numFmtId="4" fontId="19" fillId="5" borderId="37" xfId="0" applyNumberFormat="1" applyFont="1" applyFill="1" applyBorder="1" applyAlignment="1" applyProtection="1">
      <alignment vertical="top" shrinkToFit="1"/>
      <protection locked="0"/>
    </xf>
    <xf numFmtId="4" fontId="19" fillId="0" borderId="37" xfId="0" applyNumberFormat="1" applyFont="1" applyBorder="1" applyAlignment="1">
      <alignment vertical="top" shrinkToFit="1"/>
    </xf>
    <xf numFmtId="0" fontId="19" fillId="0" borderId="10" xfId="0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0" fontId="24" fillId="3" borderId="42" xfId="0" applyFont="1" applyFill="1" applyBorder="1" applyAlignment="1">
      <alignment vertical="top"/>
    </xf>
    <xf numFmtId="49" fontId="24" fillId="3" borderId="38" xfId="0" applyNumberFormat="1" applyFont="1" applyFill="1" applyBorder="1" applyAlignment="1">
      <alignment vertical="top"/>
    </xf>
    <xf numFmtId="49" fontId="24" fillId="3" borderId="38" xfId="0" applyNumberFormat="1" applyFont="1" applyFill="1" applyBorder="1" applyAlignment="1">
      <alignment horizontal="left" vertical="top" wrapText="1"/>
    </xf>
    <xf numFmtId="0" fontId="24" fillId="3" borderId="38" xfId="0" applyFont="1" applyFill="1" applyBorder="1" applyAlignment="1">
      <alignment vertical="top"/>
    </xf>
    <xf numFmtId="4" fontId="24" fillId="3" borderId="39" xfId="0" applyNumberFormat="1" applyFont="1" applyFill="1" applyBorder="1" applyAlignment="1">
      <alignment vertical="top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7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7" xfId="0" applyNumberFormat="1" applyFont="1" applyFill="1" applyBorder="1" applyAlignment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49" fontId="17" fillId="3" borderId="18" xfId="0" applyNumberFormat="1" applyFont="1" applyFill="1" applyBorder="1" applyAlignment="1">
      <alignment horizontal="left" vertical="center" wrapText="1" shrinkToFit="1"/>
    </xf>
    <xf numFmtId="0" fontId="17" fillId="3" borderId="18" xfId="0" applyFont="1" applyFill="1" applyBorder="1" applyAlignment="1">
      <alignment horizontal="left" vertical="center" shrinkToFit="1"/>
    </xf>
    <xf numFmtId="0" fontId="17" fillId="3" borderId="19" xfId="0" applyFont="1" applyFill="1" applyBorder="1" applyAlignment="1">
      <alignment horizontal="left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21" fillId="0" borderId="26" xfId="0" applyNumberFormat="1" applyFont="1" applyBorder="1" applyAlignment="1">
      <alignment horizontal="left" vertical="top" wrapText="1"/>
    </xf>
    <xf numFmtId="0" fontId="21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4" fontId="21" fillId="0" borderId="0" xfId="0" applyNumberFormat="1" applyFont="1" applyBorder="1" applyAlignment="1">
      <alignment vertical="top" wrapText="1" shrinkToFit="1"/>
    </xf>
    <xf numFmtId="4" fontId="21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5" borderId="36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horizontal="left" vertical="top" wrapText="1"/>
      <protection locked="0"/>
    </xf>
    <xf numFmtId="0" fontId="0" fillId="5" borderId="43" xfId="0" applyFill="1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34" xfId="0" applyFill="1" applyBorder="1" applyAlignment="1" applyProtection="1">
      <alignment vertical="top" wrapText="1"/>
      <protection locked="0"/>
    </xf>
    <xf numFmtId="0" fontId="0" fillId="5" borderId="10" xfId="0" applyFill="1" applyBorder="1" applyAlignment="1" applyProtection="1">
      <alignment vertical="top" wrapText="1"/>
      <protection locked="0"/>
    </xf>
    <xf numFmtId="0" fontId="0" fillId="5" borderId="6" xfId="0" applyFill="1" applyBorder="1" applyAlignment="1" applyProtection="1">
      <alignment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44" xfId="0" applyFill="1" applyBorder="1" applyAlignment="1" applyProtection="1">
      <alignment vertical="top" wrapText="1"/>
      <protection locked="0"/>
    </xf>
    <xf numFmtId="0" fontId="18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24" fillId="0" borderId="0" xfId="0" applyFo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ty/20191021%20Duba,Skalni%20sklepy,obnova,Sklep%20c.44,Rohacova,slepy%20rozpoc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ty/20191021%20Duba,Skalni%20sklepy,obnova,Sklep%20c.46,Rohacova,slepy%20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</sheetNames>
    <sheetDataSet>
      <sheetData sheetId="0" refreshError="1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</sheetNames>
    <sheetDataSet>
      <sheetData sheetId="0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118"/>
  <sheetViews>
    <sheetView showGridLines="0" tabSelected="1" view="pageBreakPreview" topLeftCell="B1" zoomScaleNormal="100" zoomScaleSheetLayoutView="100" workbookViewId="0">
      <selection activeCell="D2" sqref="D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2.42578125" customWidth="1"/>
  </cols>
  <sheetData>
    <row r="1" spans="1:15" ht="33.75" customHeight="1" x14ac:dyDescent="0.2">
      <c r="A1" s="72" t="s">
        <v>36</v>
      </c>
      <c r="B1" s="230" t="s">
        <v>42</v>
      </c>
      <c r="C1" s="231"/>
      <c r="D1" s="231"/>
      <c r="E1" s="231"/>
      <c r="F1" s="231"/>
      <c r="G1" s="231"/>
      <c r="H1" s="231"/>
      <c r="I1" s="231"/>
      <c r="J1" s="232"/>
    </row>
    <row r="2" spans="1:15" ht="23.25" customHeight="1" x14ac:dyDescent="0.2">
      <c r="A2" s="4"/>
      <c r="B2" s="80" t="s">
        <v>40</v>
      </c>
      <c r="C2" s="81"/>
      <c r="D2" s="215" t="s">
        <v>434</v>
      </c>
      <c r="E2" s="216"/>
      <c r="F2" s="216"/>
      <c r="G2" s="216"/>
      <c r="H2" s="216"/>
      <c r="I2" s="216"/>
      <c r="J2" s="217"/>
      <c r="O2" s="2"/>
    </row>
    <row r="3" spans="1:15" ht="23.25" hidden="1" customHeight="1" x14ac:dyDescent="0.2">
      <c r="A3" s="4"/>
      <c r="B3" s="82" t="s">
        <v>43</v>
      </c>
      <c r="C3" s="83"/>
      <c r="D3" s="243"/>
      <c r="E3" s="244"/>
      <c r="F3" s="244"/>
      <c r="G3" s="244"/>
      <c r="H3" s="244"/>
      <c r="I3" s="244"/>
      <c r="J3" s="245"/>
    </row>
    <row r="4" spans="1:15" ht="23.25" hidden="1" customHeight="1" x14ac:dyDescent="0.2">
      <c r="A4" s="4"/>
      <c r="B4" s="84" t="s">
        <v>44</v>
      </c>
      <c r="C4" s="85"/>
      <c r="D4" s="86"/>
      <c r="E4" s="86"/>
      <c r="F4" s="87"/>
      <c r="G4" s="88"/>
      <c r="H4" s="87"/>
      <c r="I4" s="88"/>
      <c r="J4" s="89"/>
    </row>
    <row r="5" spans="1:15" ht="24" customHeight="1" x14ac:dyDescent="0.2">
      <c r="A5" s="4"/>
      <c r="B5" s="46" t="s">
        <v>21</v>
      </c>
      <c r="C5" s="5"/>
      <c r="D5" s="90" t="s">
        <v>47</v>
      </c>
      <c r="E5" s="26"/>
      <c r="F5" s="26"/>
      <c r="G5" s="26"/>
      <c r="H5" s="28" t="s">
        <v>33</v>
      </c>
      <c r="I5" s="90" t="s">
        <v>51</v>
      </c>
      <c r="J5" s="11"/>
    </row>
    <row r="6" spans="1:15" ht="15.75" customHeight="1" x14ac:dyDescent="0.2">
      <c r="A6" s="4"/>
      <c r="B6" s="41"/>
      <c r="C6" s="26"/>
      <c r="D6" s="90" t="s">
        <v>48</v>
      </c>
      <c r="E6" s="26"/>
      <c r="F6" s="26"/>
      <c r="G6" s="26"/>
      <c r="H6" s="28" t="s">
        <v>34</v>
      </c>
      <c r="I6" s="90" t="s">
        <v>52</v>
      </c>
      <c r="J6" s="11"/>
    </row>
    <row r="7" spans="1:15" ht="15.75" customHeight="1" x14ac:dyDescent="0.2">
      <c r="A7" s="4"/>
      <c r="B7" s="42"/>
      <c r="C7" s="91" t="s">
        <v>50</v>
      </c>
      <c r="D7" s="79" t="s">
        <v>49</v>
      </c>
      <c r="E7" s="34"/>
      <c r="F7" s="34"/>
      <c r="G7" s="34"/>
      <c r="H7" s="36"/>
      <c r="I7" s="34"/>
      <c r="J7" s="50"/>
    </row>
    <row r="8" spans="1:15" ht="24" hidden="1" customHeight="1" x14ac:dyDescent="0.2">
      <c r="A8" s="4"/>
      <c r="B8" s="46" t="s">
        <v>19</v>
      </c>
      <c r="C8" s="5"/>
      <c r="D8" s="35"/>
      <c r="E8" s="5"/>
      <c r="F8" s="5"/>
      <c r="G8" s="44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4"/>
      <c r="H9" s="28" t="s">
        <v>34</v>
      </c>
      <c r="I9" s="33"/>
      <c r="J9" s="11"/>
    </row>
    <row r="10" spans="1:15" ht="15.75" hidden="1" customHeight="1" x14ac:dyDescent="0.2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222"/>
      <c r="E11" s="222"/>
      <c r="F11" s="222"/>
      <c r="G11" s="222"/>
      <c r="H11" s="28" t="s">
        <v>33</v>
      </c>
      <c r="I11" s="90"/>
      <c r="J11" s="11"/>
    </row>
    <row r="12" spans="1:15" ht="15.75" customHeight="1" x14ac:dyDescent="0.2">
      <c r="A12" s="4"/>
      <c r="B12" s="41"/>
      <c r="C12" s="26"/>
      <c r="D12" s="241"/>
      <c r="E12" s="241"/>
      <c r="F12" s="241"/>
      <c r="G12" s="241"/>
      <c r="H12" s="28" t="s">
        <v>34</v>
      </c>
      <c r="I12" s="90"/>
      <c r="J12" s="11"/>
    </row>
    <row r="13" spans="1:15" ht="15.75" customHeight="1" x14ac:dyDescent="0.2">
      <c r="A13" s="4"/>
      <c r="B13" s="42"/>
      <c r="C13" s="91"/>
      <c r="D13" s="242"/>
      <c r="E13" s="242"/>
      <c r="F13" s="242"/>
      <c r="G13" s="242"/>
      <c r="H13" s="29"/>
      <c r="I13" s="34"/>
      <c r="J13" s="50"/>
    </row>
    <row r="14" spans="1:15" ht="24" customHeight="1" x14ac:dyDescent="0.2">
      <c r="A14" s="4"/>
      <c r="B14" s="65" t="s">
        <v>20</v>
      </c>
      <c r="C14" s="66"/>
      <c r="D14" s="67" t="s">
        <v>45</v>
      </c>
      <c r="E14" s="68"/>
      <c r="F14" s="68"/>
      <c r="G14" s="68"/>
      <c r="H14" s="69"/>
      <c r="I14" s="68"/>
      <c r="J14" s="70"/>
    </row>
    <row r="15" spans="1:15" ht="32.25" customHeight="1" x14ac:dyDescent="0.2">
      <c r="A15" s="4"/>
      <c r="B15" s="51" t="s">
        <v>31</v>
      </c>
      <c r="C15" s="71"/>
      <c r="D15" s="52"/>
      <c r="E15" s="221"/>
      <c r="F15" s="221"/>
      <c r="G15" s="239"/>
      <c r="H15" s="239"/>
      <c r="I15" s="239" t="s">
        <v>28</v>
      </c>
      <c r="J15" s="240"/>
    </row>
    <row r="16" spans="1:15" ht="23.25" customHeight="1" x14ac:dyDescent="0.2">
      <c r="A16" s="138" t="s">
        <v>23</v>
      </c>
      <c r="B16" s="139" t="s">
        <v>23</v>
      </c>
      <c r="C16" s="57"/>
      <c r="D16" s="58"/>
      <c r="E16" s="218"/>
      <c r="F16" s="219"/>
      <c r="G16" s="218"/>
      <c r="H16" s="219"/>
      <c r="I16" s="218">
        <f>SUM(I102:J110)</f>
        <v>0</v>
      </c>
      <c r="J16" s="220"/>
    </row>
    <row r="17" spans="1:10" ht="23.25" customHeight="1" x14ac:dyDescent="0.2">
      <c r="A17" s="138" t="s">
        <v>24</v>
      </c>
      <c r="B17" s="139" t="s">
        <v>24</v>
      </c>
      <c r="C17" s="57"/>
      <c r="D17" s="58"/>
      <c r="E17" s="218"/>
      <c r="F17" s="219"/>
      <c r="G17" s="218"/>
      <c r="H17" s="219"/>
      <c r="I17" s="218">
        <f>SUM(I111:J113)</f>
        <v>0</v>
      </c>
      <c r="J17" s="220"/>
    </row>
    <row r="18" spans="1:10" ht="23.25" customHeight="1" x14ac:dyDescent="0.2">
      <c r="A18" s="138" t="s">
        <v>25</v>
      </c>
      <c r="B18" s="139" t="s">
        <v>25</v>
      </c>
      <c r="C18" s="57"/>
      <c r="D18" s="58"/>
      <c r="E18" s="218"/>
      <c r="F18" s="219"/>
      <c r="G18" s="218"/>
      <c r="H18" s="219"/>
      <c r="I18" s="218">
        <v>0</v>
      </c>
      <c r="J18" s="220"/>
    </row>
    <row r="19" spans="1:10" ht="23.25" customHeight="1" x14ac:dyDescent="0.2">
      <c r="A19" s="138" t="s">
        <v>131</v>
      </c>
      <c r="B19" s="139" t="s">
        <v>26</v>
      </c>
      <c r="C19" s="57"/>
      <c r="D19" s="58"/>
      <c r="E19" s="218"/>
      <c r="F19" s="219"/>
      <c r="G19" s="218"/>
      <c r="H19" s="219"/>
      <c r="I19" s="218">
        <f>I114</f>
        <v>0</v>
      </c>
      <c r="J19" s="220"/>
    </row>
    <row r="20" spans="1:10" ht="23.25" customHeight="1" x14ac:dyDescent="0.2">
      <c r="A20" s="138" t="s">
        <v>132</v>
      </c>
      <c r="B20" s="139" t="s">
        <v>27</v>
      </c>
      <c r="C20" s="57"/>
      <c r="D20" s="58"/>
      <c r="E20" s="218"/>
      <c r="F20" s="219"/>
      <c r="G20" s="218"/>
      <c r="H20" s="219"/>
      <c r="I20" s="218">
        <v>0</v>
      </c>
      <c r="J20" s="220"/>
    </row>
    <row r="21" spans="1:10" ht="23.25" customHeight="1" x14ac:dyDescent="0.2">
      <c r="A21" s="4"/>
      <c r="B21" s="73" t="s">
        <v>28</v>
      </c>
      <c r="C21" s="74"/>
      <c r="D21" s="75"/>
      <c r="E21" s="228"/>
      <c r="F21" s="237"/>
      <c r="G21" s="228"/>
      <c r="H21" s="237"/>
      <c r="I21" s="228">
        <f>SUM(I16:J20)</f>
        <v>0</v>
      </c>
      <c r="J21" s="229"/>
    </row>
    <row r="22" spans="1:10" ht="33" customHeight="1" x14ac:dyDescent="0.2">
      <c r="A22" s="4"/>
      <c r="B22" s="64" t="s">
        <v>32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4"/>
      <c r="B23" s="56" t="s">
        <v>11</v>
      </c>
      <c r="C23" s="57"/>
      <c r="D23" s="58"/>
      <c r="E23" s="59">
        <v>15</v>
      </c>
      <c r="F23" s="60" t="s">
        <v>0</v>
      </c>
      <c r="G23" s="226">
        <v>0</v>
      </c>
      <c r="H23" s="227"/>
      <c r="I23" s="227"/>
      <c r="J23" s="61" t="str">
        <f t="shared" ref="J23:J28" si="0">Mena</f>
        <v>CZK</v>
      </c>
    </row>
    <row r="24" spans="1:10" ht="23.25" customHeight="1" x14ac:dyDescent="0.2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24">
        <v>0</v>
      </c>
      <c r="H24" s="225"/>
      <c r="I24" s="225"/>
      <c r="J24" s="61" t="str">
        <f t="shared" si="0"/>
        <v>CZK</v>
      </c>
    </row>
    <row r="25" spans="1:10" ht="23.25" customHeight="1" x14ac:dyDescent="0.2">
      <c r="A25" s="4"/>
      <c r="B25" s="56" t="s">
        <v>13</v>
      </c>
      <c r="C25" s="57"/>
      <c r="D25" s="58"/>
      <c r="E25" s="59">
        <v>21</v>
      </c>
      <c r="F25" s="60" t="s">
        <v>0</v>
      </c>
      <c r="G25" s="226">
        <f>I21</f>
        <v>0</v>
      </c>
      <c r="H25" s="227"/>
      <c r="I25" s="227"/>
      <c r="J25" s="61" t="str">
        <f t="shared" si="0"/>
        <v>CZK</v>
      </c>
    </row>
    <row r="26" spans="1:10" ht="23.25" customHeight="1" x14ac:dyDescent="0.2">
      <c r="A26" s="4"/>
      <c r="B26" s="48" t="s">
        <v>14</v>
      </c>
      <c r="C26" s="22"/>
      <c r="D26" s="18"/>
      <c r="E26" s="140">
        <v>0.21</v>
      </c>
      <c r="F26" s="43" t="s">
        <v>0</v>
      </c>
      <c r="G26" s="233">
        <f>ZakladDPHZakl*E26</f>
        <v>0</v>
      </c>
      <c r="H26" s="234"/>
      <c r="I26" s="234"/>
      <c r="J26" s="55" t="str">
        <f t="shared" si="0"/>
        <v>CZK</v>
      </c>
    </row>
    <row r="27" spans="1:10" ht="23.25" customHeight="1" thickBot="1" x14ac:dyDescent="0.25">
      <c r="A27" s="4"/>
      <c r="B27" s="47" t="s">
        <v>4</v>
      </c>
      <c r="C27" s="20"/>
      <c r="D27" s="23"/>
      <c r="E27" s="20"/>
      <c r="F27" s="21"/>
      <c r="G27" s="235"/>
      <c r="H27" s="235"/>
      <c r="I27" s="235"/>
      <c r="J27" s="62" t="str">
        <f t="shared" si="0"/>
        <v>CZK</v>
      </c>
    </row>
    <row r="28" spans="1:10" ht="27.75" hidden="1" customHeight="1" thickBot="1" x14ac:dyDescent="0.25">
      <c r="A28" s="4"/>
      <c r="B28" s="110" t="s">
        <v>22</v>
      </c>
      <c r="C28" s="111"/>
      <c r="D28" s="111"/>
      <c r="E28" s="112"/>
      <c r="F28" s="113"/>
      <c r="G28" s="236">
        <v>289396.87</v>
      </c>
      <c r="H28" s="238"/>
      <c r="I28" s="238"/>
      <c r="J28" s="114" t="str">
        <f t="shared" si="0"/>
        <v>CZK</v>
      </c>
    </row>
    <row r="29" spans="1:10" ht="27.75" customHeight="1" thickBot="1" x14ac:dyDescent="0.25">
      <c r="A29" s="4"/>
      <c r="B29" s="110" t="s">
        <v>35</v>
      </c>
      <c r="C29" s="115"/>
      <c r="D29" s="115"/>
      <c r="E29" s="115"/>
      <c r="F29" s="115"/>
      <c r="G29" s="236">
        <f>SUM(G23:I27)</f>
        <v>0</v>
      </c>
      <c r="H29" s="236"/>
      <c r="I29" s="236"/>
      <c r="J29" s="116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23" t="s">
        <v>2</v>
      </c>
      <c r="E35" s="223"/>
      <c r="F35" s="5"/>
      <c r="G35" s="44"/>
      <c r="H35" s="13" t="s">
        <v>3</v>
      </c>
      <c r="I35" s="44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6" t="s">
        <v>15</v>
      </c>
      <c r="C37" s="3"/>
      <c r="D37" s="3"/>
      <c r="E37" s="3"/>
      <c r="F37" s="102"/>
      <c r="G37" s="102"/>
      <c r="H37" s="102"/>
      <c r="I37" s="102"/>
      <c r="J37" s="3"/>
    </row>
    <row r="38" spans="1:52" ht="25.5" hidden="1" customHeight="1" x14ac:dyDescent="0.2">
      <c r="A38" s="94" t="s">
        <v>37</v>
      </c>
      <c r="B38" s="96" t="s">
        <v>16</v>
      </c>
      <c r="C38" s="97" t="s">
        <v>5</v>
      </c>
      <c r="D38" s="98"/>
      <c r="E38" s="98"/>
      <c r="F38" s="103" t="str">
        <f>B23</f>
        <v>Základ pro sníženou DPH</v>
      </c>
      <c r="G38" s="103" t="str">
        <f>B25</f>
        <v>Základ pro základní DPH</v>
      </c>
      <c r="H38" s="104" t="s">
        <v>17</v>
      </c>
      <c r="I38" s="104" t="s">
        <v>1</v>
      </c>
      <c r="J38" s="99" t="s">
        <v>0</v>
      </c>
    </row>
    <row r="39" spans="1:52" ht="25.5" hidden="1" customHeight="1" x14ac:dyDescent="0.2">
      <c r="A39" s="94">
        <v>1</v>
      </c>
      <c r="B39" s="100" t="s">
        <v>53</v>
      </c>
      <c r="C39" s="210" t="s">
        <v>46</v>
      </c>
      <c r="D39" s="211"/>
      <c r="E39" s="211"/>
      <c r="F39" s="105">
        <v>0</v>
      </c>
      <c r="G39" s="106">
        <v>289396.87</v>
      </c>
      <c r="H39" s="107">
        <v>60773</v>
      </c>
      <c r="I39" s="107">
        <v>350169.87</v>
      </c>
      <c r="J39" s="101">
        <f>IF(CenaCelkemVypocet=0,"",I39/CenaCelkemVypocet*100)</f>
        <v>100</v>
      </c>
    </row>
    <row r="40" spans="1:52" ht="25.5" hidden="1" customHeight="1" x14ac:dyDescent="0.2">
      <c r="A40" s="94"/>
      <c r="B40" s="212" t="s">
        <v>54</v>
      </c>
      <c r="C40" s="213"/>
      <c r="D40" s="213"/>
      <c r="E40" s="214"/>
      <c r="F40" s="108">
        <f>SUMIF(A39:A39,"=1",F39:F39)</f>
        <v>0</v>
      </c>
      <c r="G40" s="109">
        <f>SUMIF(A39:A39,"=1",G39:G39)</f>
        <v>289396.87</v>
      </c>
      <c r="H40" s="109">
        <f>SUMIF(A39:A39,"=1",H39:H39)</f>
        <v>60773</v>
      </c>
      <c r="I40" s="109">
        <f>SUMIF(A39:A39,"=1",I39:I39)</f>
        <v>350169.87</v>
      </c>
      <c r="J40" s="95">
        <f>SUMIF(A39:A39,"=1",J39:J39)</f>
        <v>100</v>
      </c>
    </row>
    <row r="42" spans="1:52" x14ac:dyDescent="0.2">
      <c r="B42" t="s">
        <v>56</v>
      </c>
    </row>
    <row r="43" spans="1:52" x14ac:dyDescent="0.2">
      <c r="B43" s="205" t="s">
        <v>57</v>
      </c>
      <c r="C43" s="205"/>
      <c r="D43" s="205"/>
      <c r="E43" s="205"/>
      <c r="F43" s="205"/>
      <c r="G43" s="205"/>
      <c r="H43" s="205"/>
      <c r="I43" s="205"/>
      <c r="J43" s="205"/>
      <c r="AZ43" s="117" t="str">
        <f>B43</f>
        <v>Rozpočet řeší:</v>
      </c>
    </row>
    <row r="44" spans="1:52" x14ac:dyDescent="0.2">
      <c r="B44" s="205" t="s">
        <v>58</v>
      </c>
      <c r="C44" s="205"/>
      <c r="D44" s="205"/>
      <c r="E44" s="205"/>
      <c r="F44" s="205"/>
      <c r="G44" s="205"/>
      <c r="H44" s="205"/>
      <c r="I44" s="205"/>
      <c r="J44" s="205"/>
      <c r="AZ44" s="117" t="str">
        <f>B44</f>
        <v>- opravu vstupní partie sklepu</v>
      </c>
    </row>
    <row r="46" spans="1:52" x14ac:dyDescent="0.2">
      <c r="B46" s="205" t="s">
        <v>59</v>
      </c>
      <c r="C46" s="205"/>
      <c r="D46" s="205"/>
      <c r="E46" s="205"/>
      <c r="F46" s="205"/>
      <c r="G46" s="205"/>
      <c r="H46" s="205"/>
      <c r="I46" s="205"/>
      <c r="J46" s="205"/>
      <c r="AZ46" s="117" t="str">
        <f t="shared" ref="AZ46:AZ55" si="1">B46</f>
        <v>Rozpočet neřeší:</v>
      </c>
    </row>
    <row r="47" spans="1:52" x14ac:dyDescent="0.2">
      <c r="B47" s="205" t="s">
        <v>60</v>
      </c>
      <c r="C47" s="205"/>
      <c r="D47" s="205"/>
      <c r="E47" s="205"/>
      <c r="F47" s="205"/>
      <c r="G47" s="205"/>
      <c r="H47" s="205"/>
      <c r="I47" s="205"/>
      <c r="J47" s="205"/>
      <c r="AZ47" s="117" t="str">
        <f t="shared" si="1"/>
        <v>- dodatečné založení přezdívaných bočních zídek vstupní šíje</v>
      </c>
    </row>
    <row r="48" spans="1:52" x14ac:dyDescent="0.2">
      <c r="B48" s="205" t="s">
        <v>61</v>
      </c>
      <c r="C48" s="205"/>
      <c r="D48" s="205"/>
      <c r="E48" s="205"/>
      <c r="F48" s="205"/>
      <c r="G48" s="205"/>
      <c r="H48" s="205"/>
      <c r="I48" s="205"/>
      <c r="J48" s="205"/>
      <c r="AZ48" s="117" t="str">
        <f t="shared" si="1"/>
        <v xml:space="preserve">  (zřejmě budou dostatečně založeny na skále či kamenném zdivu;</v>
      </c>
    </row>
    <row r="49" spans="2:52" x14ac:dyDescent="0.2">
      <c r="B49" s="205" t="s">
        <v>62</v>
      </c>
      <c r="C49" s="205"/>
      <c r="D49" s="205"/>
      <c r="E49" s="205"/>
      <c r="F49" s="205"/>
      <c r="G49" s="205"/>
      <c r="H49" s="205"/>
      <c r="I49" s="205"/>
      <c r="J49" s="205"/>
      <c r="AZ49" s="117" t="str">
        <f t="shared" si="1"/>
        <v xml:space="preserve">  u postranních zídek před vstupem do sklepa je nový základ v rozpočtu uveden)</v>
      </c>
    </row>
    <row r="50" spans="2:52" x14ac:dyDescent="0.2">
      <c r="B50" s="205" t="s">
        <v>63</v>
      </c>
      <c r="C50" s="205"/>
      <c r="D50" s="205"/>
      <c r="E50" s="205"/>
      <c r="F50" s="205"/>
      <c r="G50" s="205"/>
      <c r="H50" s="205"/>
      <c r="I50" s="205"/>
      <c r="J50" s="205"/>
      <c r="AZ50" s="117" t="str">
        <f t="shared" si="1"/>
        <v>- vápenné nátěry na kamenném a cihelném zdivu a na omítkách</v>
      </c>
    </row>
    <row r="51" spans="2:52" x14ac:dyDescent="0.2">
      <c r="B51" s="205" t="s">
        <v>64</v>
      </c>
      <c r="C51" s="205"/>
      <c r="D51" s="205"/>
      <c r="E51" s="205"/>
      <c r="F51" s="205"/>
      <c r="G51" s="205"/>
      <c r="H51" s="205"/>
      <c r="I51" s="205"/>
      <c r="J51" s="205"/>
      <c r="AZ51" s="117" t="str">
        <f t="shared" si="1"/>
        <v xml:space="preserve">  (případně se dořeší během realizace nebo po opravě sklepů)</v>
      </c>
    </row>
    <row r="52" spans="2:52" x14ac:dyDescent="0.2">
      <c r="B52" s="205" t="s">
        <v>65</v>
      </c>
      <c r="C52" s="205"/>
      <c r="D52" s="205"/>
      <c r="E52" s="205"/>
      <c r="F52" s="205"/>
      <c r="G52" s="205"/>
      <c r="H52" s="205"/>
      <c r="I52" s="205"/>
      <c r="J52" s="205"/>
      <c r="AZ52" s="117" t="str">
        <f t="shared" si="1"/>
        <v>- zpevnění povrchu pískovcových kvádrů vhodným nehydrofobním zpevňovačem</v>
      </c>
    </row>
    <row r="53" spans="2:52" x14ac:dyDescent="0.2">
      <c r="B53" s="205" t="s">
        <v>66</v>
      </c>
      <c r="C53" s="205"/>
      <c r="D53" s="205"/>
      <c r="E53" s="205"/>
      <c r="F53" s="205"/>
      <c r="G53" s="205"/>
      <c r="H53" s="205"/>
      <c r="I53" s="205"/>
      <c r="J53" s="205"/>
      <c r="AZ53" s="117" t="str">
        <f t="shared" si="1"/>
        <v xml:space="preserve">  (případně se dořeší během realizace nebo po opravě sklepů dle doporučení restaurátora)</v>
      </c>
    </row>
    <row r="54" spans="2:52" x14ac:dyDescent="0.2">
      <c r="B54" s="205" t="s">
        <v>67</v>
      </c>
      <c r="C54" s="205"/>
      <c r="D54" s="205"/>
      <c r="E54" s="205"/>
      <c r="F54" s="205"/>
      <c r="G54" s="205"/>
      <c r="H54" s="205"/>
      <c r="I54" s="205"/>
      <c r="J54" s="205"/>
      <c r="AZ54" s="117" t="str">
        <f t="shared" si="1"/>
        <v>- ošetření náletových dřevin zabraňujícím jejich následnému růstu</v>
      </c>
    </row>
    <row r="55" spans="2:52" x14ac:dyDescent="0.2">
      <c r="B55" s="205" t="s">
        <v>68</v>
      </c>
      <c r="C55" s="205"/>
      <c r="D55" s="205"/>
      <c r="E55" s="205"/>
      <c r="F55" s="205"/>
      <c r="G55" s="205"/>
      <c r="H55" s="205"/>
      <c r="I55" s="205"/>
      <c r="J55" s="205"/>
      <c r="AZ55" s="117" t="str">
        <f t="shared" si="1"/>
        <v xml:space="preserve">  (nepředpokládá se, případně se dořeší následně po opravě sklepu)</v>
      </c>
    </row>
    <row r="57" spans="2:52" x14ac:dyDescent="0.2">
      <c r="B57" s="205" t="s">
        <v>69</v>
      </c>
      <c r="C57" s="205"/>
      <c r="D57" s="205"/>
      <c r="E57" s="205"/>
      <c r="F57" s="205"/>
      <c r="G57" s="205"/>
      <c r="H57" s="205"/>
      <c r="I57" s="205"/>
      <c r="J57" s="205"/>
      <c r="AZ57" s="117" t="str">
        <f>B57</f>
        <v>Rozpočet je vyhotoven v podrobnosti dle:</v>
      </c>
    </row>
    <row r="58" spans="2:52" x14ac:dyDescent="0.2">
      <c r="B58" s="205" t="s">
        <v>70</v>
      </c>
      <c r="C58" s="205"/>
      <c r="D58" s="205"/>
      <c r="E58" s="205"/>
      <c r="F58" s="205"/>
      <c r="G58" s="205"/>
      <c r="H58" s="205"/>
      <c r="I58" s="205"/>
      <c r="J58" s="205"/>
      <c r="AZ58" s="117" t="str">
        <f>B58</f>
        <v>- projektu "Dubá - sklepy,celková oprava",</v>
      </c>
    </row>
    <row r="59" spans="2:52" x14ac:dyDescent="0.2">
      <c r="B59" s="205" t="s">
        <v>71</v>
      </c>
      <c r="C59" s="205"/>
      <c r="D59" s="205"/>
      <c r="E59" s="205"/>
      <c r="F59" s="205"/>
      <c r="G59" s="205"/>
      <c r="H59" s="205"/>
      <c r="I59" s="205"/>
      <c r="J59" s="205"/>
      <c r="AZ59" s="117" t="str">
        <f>B59</f>
        <v xml:space="preserve">  vypracovaného Martinem Volejníkem a Ing. Radkou Pěknou, 2019/08,</v>
      </c>
    </row>
    <row r="60" spans="2:52" x14ac:dyDescent="0.2">
      <c r="B60" s="205" t="s">
        <v>72</v>
      </c>
      <c r="C60" s="205"/>
      <c r="D60" s="205"/>
      <c r="E60" s="205"/>
      <c r="F60" s="205"/>
      <c r="G60" s="205"/>
      <c r="H60" s="205"/>
      <c r="I60" s="205"/>
      <c r="J60" s="205"/>
      <c r="AZ60" s="117" t="str">
        <f>B60</f>
        <v xml:space="preserve">  stupeň - DPS</v>
      </c>
    </row>
    <row r="62" spans="2:52" x14ac:dyDescent="0.2">
      <c r="B62" s="205" t="s">
        <v>73</v>
      </c>
      <c r="C62" s="205"/>
      <c r="D62" s="205"/>
      <c r="E62" s="205"/>
      <c r="F62" s="205"/>
      <c r="G62" s="205"/>
      <c r="H62" s="205"/>
      <c r="I62" s="205"/>
      <c r="J62" s="205"/>
      <c r="AZ62" s="117" t="str">
        <f t="shared" ref="AZ62:AZ70" si="2">B62</f>
        <v>Výkaz výměr:</v>
      </c>
    </row>
    <row r="63" spans="2:52" x14ac:dyDescent="0.2">
      <c r="B63" s="205" t="s">
        <v>74</v>
      </c>
      <c r="C63" s="205"/>
      <c r="D63" s="205"/>
      <c r="E63" s="205"/>
      <c r="F63" s="205"/>
      <c r="G63" s="205"/>
      <c r="H63" s="205"/>
      <c r="I63" s="205"/>
      <c r="J63" s="205"/>
      <c r="AZ63" s="117" t="str">
        <f t="shared" si="2"/>
        <v>- přesnost výměr odpovídá podrobnosti projektové dokumentace</v>
      </c>
    </row>
    <row r="64" spans="2:52" x14ac:dyDescent="0.2">
      <c r="B64" s="205" t="s">
        <v>75</v>
      </c>
      <c r="C64" s="205"/>
      <c r="D64" s="205"/>
      <c r="E64" s="205"/>
      <c r="F64" s="205"/>
      <c r="G64" s="205"/>
      <c r="H64" s="205"/>
      <c r="I64" s="205"/>
      <c r="J64" s="205"/>
      <c r="AZ64" s="117" t="str">
        <f t="shared" si="2"/>
        <v>- vzhledem k charakteru akce se bude vše kontrolovat a upřesňovat na místě při realizaci</v>
      </c>
    </row>
    <row r="65" spans="2:52" x14ac:dyDescent="0.2">
      <c r="B65" s="205" t="s">
        <v>76</v>
      </c>
      <c r="C65" s="205"/>
      <c r="D65" s="205"/>
      <c r="E65" s="205"/>
      <c r="F65" s="205"/>
      <c r="G65" s="205"/>
      <c r="H65" s="205"/>
      <c r="I65" s="205"/>
      <c r="J65" s="205"/>
      <c r="AZ65" s="117" t="str">
        <f t="shared" si="2"/>
        <v>- neslouží jako podklad pro objednávky materiálu v rámci dodávky stavby</v>
      </c>
    </row>
    <row r="66" spans="2:52" x14ac:dyDescent="0.2">
      <c r="B66" s="205" t="s">
        <v>77</v>
      </c>
      <c r="C66" s="205"/>
      <c r="D66" s="205"/>
      <c r="E66" s="205"/>
      <c r="F66" s="205"/>
      <c r="G66" s="205"/>
      <c r="H66" s="205"/>
      <c r="I66" s="205"/>
      <c r="J66" s="205"/>
      <c r="AZ66" s="117" t="str">
        <f t="shared" si="2"/>
        <v>- veškeré materiály, systémy a výrobky,</v>
      </c>
    </row>
    <row r="67" spans="2:52" x14ac:dyDescent="0.2">
      <c r="B67" s="205" t="s">
        <v>78</v>
      </c>
      <c r="C67" s="205"/>
      <c r="D67" s="205"/>
      <c r="E67" s="205"/>
      <c r="F67" s="205"/>
      <c r="G67" s="205"/>
      <c r="H67" s="205"/>
      <c r="I67" s="205"/>
      <c r="J67" s="205"/>
      <c r="AZ67" s="117" t="str">
        <f t="shared" si="2"/>
        <v xml:space="preserve">  případně uvedené v rozpočtu s obchodním názvem, jsou referenční,</v>
      </c>
    </row>
    <row r="68" spans="2:52" x14ac:dyDescent="0.2">
      <c r="B68" s="205" t="s">
        <v>79</v>
      </c>
      <c r="C68" s="205"/>
      <c r="D68" s="205"/>
      <c r="E68" s="205"/>
      <c r="F68" s="205"/>
      <c r="G68" s="205"/>
      <c r="H68" s="205"/>
      <c r="I68" s="205"/>
      <c r="J68" s="205"/>
      <c r="AZ68" s="117" t="str">
        <f t="shared" si="2"/>
        <v xml:space="preserve">  obecně určující standart, technické parametry a požadované vlastnosti</v>
      </c>
    </row>
    <row r="69" spans="2:52" x14ac:dyDescent="0.2">
      <c r="B69" s="205" t="s">
        <v>80</v>
      </c>
      <c r="C69" s="205"/>
      <c r="D69" s="205"/>
      <c r="E69" s="205"/>
      <c r="F69" s="205"/>
      <c r="G69" s="205"/>
      <c r="H69" s="205"/>
      <c r="I69" s="205"/>
      <c r="J69" s="205"/>
      <c r="AZ69" s="117" t="str">
        <f t="shared" si="2"/>
        <v xml:space="preserve">  a lze je nahradit produkty jiného výrobce, při zachování srovnatelných nebo lepších</v>
      </c>
    </row>
    <row r="70" spans="2:52" x14ac:dyDescent="0.2">
      <c r="B70" s="205" t="s">
        <v>81</v>
      </c>
      <c r="C70" s="205"/>
      <c r="D70" s="205"/>
      <c r="E70" s="205"/>
      <c r="F70" s="205"/>
      <c r="G70" s="205"/>
      <c r="H70" s="205"/>
      <c r="I70" s="205"/>
      <c r="J70" s="205"/>
      <c r="AZ70" s="117" t="str">
        <f t="shared" si="2"/>
        <v xml:space="preserve">  rozhodujících technických parametrů</v>
      </c>
    </row>
    <row r="72" spans="2:52" x14ac:dyDescent="0.2">
      <c r="B72" s="205" t="s">
        <v>82</v>
      </c>
      <c r="C72" s="205"/>
      <c r="D72" s="205"/>
      <c r="E72" s="205"/>
      <c r="F72" s="205"/>
      <c r="G72" s="205"/>
      <c r="H72" s="205"/>
      <c r="I72" s="205"/>
      <c r="J72" s="205"/>
      <c r="AZ72" s="117" t="str">
        <f>B72</f>
        <v>Památková ochrana:</v>
      </c>
    </row>
    <row r="73" spans="2:52" x14ac:dyDescent="0.2">
      <c r="B73" s="205" t="s">
        <v>83</v>
      </c>
      <c r="C73" s="205"/>
      <c r="D73" s="205"/>
      <c r="E73" s="205"/>
      <c r="F73" s="205"/>
      <c r="G73" s="205"/>
      <c r="H73" s="205"/>
      <c r="I73" s="205"/>
      <c r="J73" s="205"/>
      <c r="AZ73" s="117" t="str">
        <f>B73</f>
        <v>- sklepy jsou nemovitou kulturní památkou</v>
      </c>
    </row>
    <row r="75" spans="2:52" x14ac:dyDescent="0.2">
      <c r="B75" s="205" t="s">
        <v>84</v>
      </c>
      <c r="C75" s="205"/>
      <c r="D75" s="205"/>
      <c r="E75" s="205"/>
      <c r="F75" s="205"/>
      <c r="G75" s="205"/>
      <c r="H75" s="205"/>
      <c r="I75" s="205"/>
      <c r="J75" s="205"/>
      <c r="AZ75" s="117" t="str">
        <f t="shared" ref="AZ75:AZ81" si="3">B75</f>
        <v>Zatřídění dle klasifikace JKSO ve smyslu vyhlášky č. 169/2016 Sb: 801 47</v>
      </c>
    </row>
    <row r="76" spans="2:52" x14ac:dyDescent="0.2">
      <c r="B76" s="205" t="s">
        <v>85</v>
      </c>
      <c r="C76" s="205"/>
      <c r="D76" s="205"/>
      <c r="E76" s="205"/>
      <c r="F76" s="205"/>
      <c r="G76" s="205"/>
      <c r="H76" s="205"/>
      <c r="I76" s="205"/>
      <c r="J76" s="205"/>
      <c r="AZ76" s="117" t="str">
        <f t="shared" si="3"/>
        <v>Použitá cenová soustava: CS RTS DATA</v>
      </c>
    </row>
    <row r="77" spans="2:52" x14ac:dyDescent="0.2">
      <c r="B77" s="205" t="s">
        <v>86</v>
      </c>
      <c r="C77" s="205"/>
      <c r="D77" s="205"/>
      <c r="E77" s="205"/>
      <c r="F77" s="205"/>
      <c r="G77" s="205"/>
      <c r="H77" s="205"/>
      <c r="I77" s="205"/>
      <c r="J77" s="205"/>
      <c r="AZ77" s="117" t="str">
        <f t="shared" si="3"/>
        <v>Struktura údajů a jejich formát: (soupis prací, obsah položek, výkaz výměr...)</v>
      </c>
    </row>
    <row r="78" spans="2:52" x14ac:dyDescent="0.2">
      <c r="B78" s="205" t="s">
        <v>87</v>
      </c>
      <c r="C78" s="205"/>
      <c r="D78" s="205"/>
      <c r="E78" s="205"/>
      <c r="F78" s="205"/>
      <c r="G78" s="205"/>
      <c r="H78" s="205"/>
      <c r="I78" s="205"/>
      <c r="J78" s="205"/>
      <c r="AZ78" s="117" t="str">
        <f t="shared" si="3"/>
        <v>jsou stanoveny programem RTS Stavitel (dle vyhlášky č. 169/2016 Sb)</v>
      </c>
    </row>
    <row r="79" spans="2:52" x14ac:dyDescent="0.2">
      <c r="B79" s="205" t="s">
        <v>88</v>
      </c>
      <c r="C79" s="205"/>
      <c r="D79" s="205"/>
      <c r="E79" s="205"/>
      <c r="F79" s="205"/>
      <c r="G79" s="205"/>
      <c r="H79" s="205"/>
      <c r="I79" s="205"/>
      <c r="J79" s="205"/>
      <c r="AZ79" s="117" t="str">
        <f t="shared" si="3"/>
        <v>Metodika pro zpracování nabídkové ceny:</v>
      </c>
    </row>
    <row r="80" spans="2:52" x14ac:dyDescent="0.2">
      <c r="B80" s="205" t="s">
        <v>89</v>
      </c>
      <c r="C80" s="205"/>
      <c r="D80" s="205"/>
      <c r="E80" s="205"/>
      <c r="F80" s="205"/>
      <c r="G80" s="205"/>
      <c r="H80" s="205"/>
      <c r="I80" s="205"/>
      <c r="J80" s="205"/>
      <c r="AZ80" s="117" t="str">
        <f t="shared" si="3"/>
        <v>je předepsána programem RTS Stavitel - vyplňí se buňky s modrým pozadím</v>
      </c>
    </row>
    <row r="81" spans="2:52" x14ac:dyDescent="0.2">
      <c r="B81" s="205" t="s">
        <v>90</v>
      </c>
      <c r="C81" s="205"/>
      <c r="D81" s="205"/>
      <c r="E81" s="205"/>
      <c r="F81" s="205"/>
      <c r="G81" s="205"/>
      <c r="H81" s="205"/>
      <c r="I81" s="205"/>
      <c r="J81" s="205"/>
      <c r="AZ81" s="117" t="str">
        <f t="shared" si="3"/>
        <v>Formát elektronického soupisu: je Excel (.xlsx) do nějž je exportován z programu RTS Stavitel</v>
      </c>
    </row>
    <row r="83" spans="2:52" x14ac:dyDescent="0.2">
      <c r="B83" s="205" t="s">
        <v>91</v>
      </c>
      <c r="C83" s="205"/>
      <c r="D83" s="205"/>
      <c r="E83" s="205"/>
      <c r="F83" s="205"/>
      <c r="G83" s="205"/>
      <c r="H83" s="205"/>
      <c r="I83" s="205"/>
      <c r="J83" s="205"/>
      <c r="AZ83" s="117" t="str">
        <f t="shared" ref="AZ83:AZ96" si="4">B83</f>
        <v>Legenda:</v>
      </c>
    </row>
    <row r="84" spans="2:52" x14ac:dyDescent="0.2">
      <c r="B84" s="205" t="s">
        <v>92</v>
      </c>
      <c r="C84" s="205"/>
      <c r="D84" s="205"/>
      <c r="E84" s="205"/>
      <c r="F84" s="205"/>
      <c r="G84" s="205"/>
      <c r="H84" s="205"/>
      <c r="I84" s="205"/>
      <c r="J84" s="205"/>
      <c r="AZ84" s="117" t="str">
        <f t="shared" si="4"/>
        <v>kce - konstrukce</v>
      </c>
    </row>
    <row r="85" spans="2:52" x14ac:dyDescent="0.2">
      <c r="B85" s="205" t="s">
        <v>93</v>
      </c>
      <c r="C85" s="205"/>
      <c r="D85" s="205"/>
      <c r="E85" s="205"/>
      <c r="F85" s="205"/>
      <c r="G85" s="205"/>
      <c r="H85" s="205"/>
      <c r="I85" s="205"/>
      <c r="J85" s="205"/>
      <c r="AZ85" s="117" t="str">
        <f t="shared" si="4"/>
        <v>mtž - montáž, osazení, provedení</v>
      </c>
    </row>
    <row r="86" spans="2:52" x14ac:dyDescent="0.2">
      <c r="B86" s="205" t="s">
        <v>94</v>
      </c>
      <c r="C86" s="205"/>
      <c r="D86" s="205"/>
      <c r="E86" s="205"/>
      <c r="F86" s="205"/>
      <c r="G86" s="205"/>
      <c r="H86" s="205"/>
      <c r="I86" s="205"/>
      <c r="J86" s="205"/>
      <c r="AZ86" s="117" t="str">
        <f t="shared" si="4"/>
        <v>dmtž - demontáž, vyjmutí, odstranění, vybourání, rozebrání</v>
      </c>
    </row>
    <row r="87" spans="2:52" x14ac:dyDescent="0.2">
      <c r="B87" s="205" t="s">
        <v>95</v>
      </c>
      <c r="C87" s="205"/>
      <c r="D87" s="205"/>
      <c r="E87" s="205"/>
      <c r="F87" s="205"/>
      <c r="G87" s="205"/>
      <c r="H87" s="205"/>
      <c r="I87" s="205"/>
      <c r="J87" s="205"/>
      <c r="AZ87" s="117" t="str">
        <f t="shared" si="4"/>
        <v>dod - dodávka, výroba+dodávka, včetně dopravy na stavbu a ostatních pořizovacích nákladů</v>
      </c>
    </row>
    <row r="88" spans="2:52" x14ac:dyDescent="0.2">
      <c r="B88" s="205" t="s">
        <v>96</v>
      </c>
      <c r="C88" s="205"/>
      <c r="D88" s="205"/>
      <c r="E88" s="205"/>
      <c r="F88" s="205"/>
      <c r="G88" s="205"/>
      <c r="H88" s="205"/>
      <c r="I88" s="205"/>
      <c r="J88" s="205"/>
      <c r="AZ88" s="117" t="str">
        <f t="shared" si="4"/>
        <v>PH - přesun hmot vnitrostaveništní</v>
      </c>
    </row>
    <row r="89" spans="2:52" x14ac:dyDescent="0.2">
      <c r="B89" s="205" t="s">
        <v>97</v>
      </c>
      <c r="C89" s="205"/>
      <c r="D89" s="205"/>
      <c r="E89" s="205"/>
      <c r="F89" s="205"/>
      <c r="G89" s="205"/>
      <c r="H89" s="205"/>
      <c r="I89" s="205"/>
      <c r="J89" s="205"/>
      <c r="AZ89" s="117" t="str">
        <f t="shared" si="4"/>
        <v>IND, INS za číselnou nomenklaturou položky - položky pro práce a dodávky</v>
      </c>
    </row>
    <row r="90" spans="2:52" x14ac:dyDescent="0.2">
      <c r="B90" s="205" t="s">
        <v>98</v>
      </c>
      <c r="C90" s="205"/>
      <c r="D90" s="205"/>
      <c r="E90" s="205"/>
      <c r="F90" s="205"/>
      <c r="G90" s="205"/>
      <c r="H90" s="205"/>
      <c r="I90" s="205"/>
      <c r="J90" s="205"/>
      <c r="AZ90" s="117" t="str">
        <f t="shared" si="4"/>
        <v>obsahově srovnatelné s položkami databáze RTS, ale s upřesněným popisem;</v>
      </c>
    </row>
    <row r="91" spans="2:52" x14ac:dyDescent="0.2">
      <c r="B91" s="205" t="s">
        <v>99</v>
      </c>
      <c r="C91" s="205"/>
      <c r="D91" s="205"/>
      <c r="E91" s="205"/>
      <c r="F91" s="205"/>
      <c r="G91" s="205"/>
      <c r="H91" s="205"/>
      <c r="I91" s="205"/>
      <c r="J91" s="205"/>
      <c r="AZ91" s="117" t="str">
        <f t="shared" si="4"/>
        <v>jejich ocenění je upraveno vzhledem k tomu, že se jedná o práce na památkovém objektu,</v>
      </c>
    </row>
    <row r="92" spans="2:52" x14ac:dyDescent="0.2">
      <c r="B92" s="205" t="s">
        <v>100</v>
      </c>
      <c r="C92" s="205"/>
      <c r="D92" s="205"/>
      <c r="E92" s="205"/>
      <c r="F92" s="205"/>
      <c r="G92" s="205"/>
      <c r="H92" s="205"/>
      <c r="I92" s="205"/>
      <c r="J92" s="205"/>
      <c r="AZ92" s="117" t="str">
        <f t="shared" si="4"/>
        <v>práce je tedy atypická a náročnější nebo jsou použity dražší materiály</v>
      </c>
    </row>
    <row r="93" spans="2:52" x14ac:dyDescent="0.2">
      <c r="B93" s="205" t="s">
        <v>101</v>
      </c>
      <c r="C93" s="205"/>
      <c r="D93" s="205"/>
      <c r="E93" s="205"/>
      <c r="F93" s="205"/>
      <c r="G93" s="205"/>
      <c r="H93" s="205"/>
      <c r="I93" s="205"/>
      <c r="J93" s="205"/>
      <c r="AZ93" s="117" t="str">
        <f t="shared" si="4"/>
        <v>A.IND-Z.IND, A.INS-Z.INS za číselnou nomenklaturou položky - individuální položky</v>
      </c>
    </row>
    <row r="94" spans="2:52" x14ac:dyDescent="0.2">
      <c r="B94" s="205" t="s">
        <v>102</v>
      </c>
      <c r="C94" s="205"/>
      <c r="D94" s="205"/>
      <c r="E94" s="205"/>
      <c r="F94" s="205"/>
      <c r="G94" s="205"/>
      <c r="H94" s="205"/>
      <c r="I94" s="205"/>
      <c r="J94" s="205"/>
      <c r="AZ94" s="117" t="str">
        <f t="shared" si="4"/>
        <v>pro atypické práce a dodávky neobsažené v databázi RTS</v>
      </c>
    </row>
    <row r="95" spans="2:52" x14ac:dyDescent="0.2">
      <c r="B95" s="205" t="s">
        <v>103</v>
      </c>
      <c r="C95" s="205"/>
      <c r="D95" s="205"/>
      <c r="E95" s="205"/>
      <c r="F95" s="205"/>
      <c r="G95" s="205"/>
      <c r="H95" s="205"/>
      <c r="I95" s="205"/>
      <c r="J95" s="205"/>
      <c r="AZ95" s="117" t="str">
        <f t="shared" si="4"/>
        <v>RES za číselnou nomenklaturou položky - individuální položky</v>
      </c>
    </row>
    <row r="96" spans="2:52" x14ac:dyDescent="0.2">
      <c r="B96" s="205" t="s">
        <v>104</v>
      </c>
      <c r="C96" s="205"/>
      <c r="D96" s="205"/>
      <c r="E96" s="205"/>
      <c r="F96" s="205"/>
      <c r="G96" s="205"/>
      <c r="H96" s="205"/>
      <c r="I96" s="205"/>
      <c r="J96" s="205"/>
      <c r="AZ96" s="117" t="str">
        <f t="shared" si="4"/>
        <v>pro atypické práce a dodávky neobsažené v databázi RTS, prováděné restaurátory</v>
      </c>
    </row>
    <row r="99" spans="1:10" ht="15.75" x14ac:dyDescent="0.25">
      <c r="B99" s="118" t="s">
        <v>105</v>
      </c>
    </row>
    <row r="101" spans="1:10" ht="25.5" customHeight="1" x14ac:dyDescent="0.2">
      <c r="A101" s="119"/>
      <c r="B101" s="123" t="s">
        <v>16</v>
      </c>
      <c r="C101" s="123" t="s">
        <v>5</v>
      </c>
      <c r="D101" s="124"/>
      <c r="E101" s="124"/>
      <c r="F101" s="127" t="s">
        <v>106</v>
      </c>
      <c r="G101" s="127"/>
      <c r="H101" s="127"/>
      <c r="I101" s="206" t="s">
        <v>28</v>
      </c>
      <c r="J101" s="206"/>
    </row>
    <row r="102" spans="1:10" ht="25.5" customHeight="1" x14ac:dyDescent="0.2">
      <c r="A102" s="120"/>
      <c r="B102" s="128" t="s">
        <v>107</v>
      </c>
      <c r="C102" s="208" t="s">
        <v>108</v>
      </c>
      <c r="D102" s="209"/>
      <c r="E102" s="209"/>
      <c r="F102" s="130" t="s">
        <v>23</v>
      </c>
      <c r="G102" s="131"/>
      <c r="H102" s="131"/>
      <c r="I102" s="207">
        <f>'Rozpočet 44'!G8+'Rozpočet 46'!G8</f>
        <v>0</v>
      </c>
      <c r="J102" s="207"/>
    </row>
    <row r="103" spans="1:10" ht="25.5" customHeight="1" x14ac:dyDescent="0.2">
      <c r="A103" s="120"/>
      <c r="B103" s="122" t="s">
        <v>109</v>
      </c>
      <c r="C103" s="199" t="s">
        <v>110</v>
      </c>
      <c r="D103" s="200"/>
      <c r="E103" s="200"/>
      <c r="F103" s="132" t="s">
        <v>23</v>
      </c>
      <c r="G103" s="133"/>
      <c r="H103" s="133"/>
      <c r="I103" s="198">
        <f>'Rozpočet 44'!G36+'Rozpočet 46'!G36</f>
        <v>0</v>
      </c>
      <c r="J103" s="198"/>
    </row>
    <row r="104" spans="1:10" ht="25.5" customHeight="1" x14ac:dyDescent="0.2">
      <c r="A104" s="120"/>
      <c r="B104" s="122" t="s">
        <v>111</v>
      </c>
      <c r="C104" s="199" t="s">
        <v>112</v>
      </c>
      <c r="D104" s="200"/>
      <c r="E104" s="200"/>
      <c r="F104" s="132" t="s">
        <v>23</v>
      </c>
      <c r="G104" s="133"/>
      <c r="H104" s="133"/>
      <c r="I104" s="198">
        <f>'Rozpočet 44'!G64+'Rozpočet 46'!G61</f>
        <v>0</v>
      </c>
      <c r="J104" s="198"/>
    </row>
    <row r="105" spans="1:10" ht="25.5" customHeight="1" x14ac:dyDescent="0.2">
      <c r="A105" s="120"/>
      <c r="B105" s="122" t="s">
        <v>113</v>
      </c>
      <c r="C105" s="199" t="s">
        <v>114</v>
      </c>
      <c r="D105" s="200"/>
      <c r="E105" s="200"/>
      <c r="F105" s="132" t="s">
        <v>23</v>
      </c>
      <c r="G105" s="133"/>
      <c r="H105" s="133"/>
      <c r="I105" s="198">
        <f>'Rozpočet 44'!G99+'Rozpočet 46'!G98</f>
        <v>0</v>
      </c>
      <c r="J105" s="198"/>
    </row>
    <row r="106" spans="1:10" ht="25.5" customHeight="1" x14ac:dyDescent="0.2">
      <c r="A106" s="120"/>
      <c r="B106" s="122" t="s">
        <v>115</v>
      </c>
      <c r="C106" s="199" t="s">
        <v>116</v>
      </c>
      <c r="D106" s="200"/>
      <c r="E106" s="200"/>
      <c r="F106" s="132" t="s">
        <v>23</v>
      </c>
      <c r="G106" s="133"/>
      <c r="H106" s="133"/>
      <c r="I106" s="198">
        <f>'Rozpočet 44'!G111+'Rozpočet 46'!G110</f>
        <v>0</v>
      </c>
      <c r="J106" s="198"/>
    </row>
    <row r="107" spans="1:10" ht="25.5" customHeight="1" x14ac:dyDescent="0.2">
      <c r="A107" s="120"/>
      <c r="B107" s="122" t="s">
        <v>117</v>
      </c>
      <c r="C107" s="199" t="s">
        <v>118</v>
      </c>
      <c r="D107" s="200"/>
      <c r="E107" s="200"/>
      <c r="F107" s="132" t="s">
        <v>23</v>
      </c>
      <c r="G107" s="133"/>
      <c r="H107" s="133"/>
      <c r="I107" s="198">
        <f>'Rozpočet 46'!G116</f>
        <v>0</v>
      </c>
      <c r="J107" s="198"/>
    </row>
    <row r="108" spans="1:10" ht="25.5" customHeight="1" x14ac:dyDescent="0.2">
      <c r="A108" s="120"/>
      <c r="B108" s="122" t="s">
        <v>119</v>
      </c>
      <c r="C108" s="199" t="s">
        <v>120</v>
      </c>
      <c r="D108" s="200"/>
      <c r="E108" s="200"/>
      <c r="F108" s="132" t="s">
        <v>23</v>
      </c>
      <c r="G108" s="133"/>
      <c r="H108" s="133"/>
      <c r="I108" s="198">
        <f>'Rozpočet 44'!G117+'Rozpočet 46'!G122</f>
        <v>0</v>
      </c>
      <c r="J108" s="198"/>
    </row>
    <row r="109" spans="1:10" ht="25.5" customHeight="1" x14ac:dyDescent="0.2">
      <c r="A109" s="120"/>
      <c r="B109" s="122" t="s">
        <v>121</v>
      </c>
      <c r="C109" s="199" t="s">
        <v>122</v>
      </c>
      <c r="D109" s="200"/>
      <c r="E109" s="200"/>
      <c r="F109" s="132" t="s">
        <v>23</v>
      </c>
      <c r="G109" s="133"/>
      <c r="H109" s="133"/>
      <c r="I109" s="198">
        <f>'Rozpočet 44'!G143+'Rozpočet 46'!G136</f>
        <v>0</v>
      </c>
      <c r="J109" s="198"/>
    </row>
    <row r="110" spans="1:10" ht="25.5" customHeight="1" x14ac:dyDescent="0.2">
      <c r="A110" s="120"/>
      <c r="B110" s="122" t="s">
        <v>123</v>
      </c>
      <c r="C110" s="199" t="s">
        <v>124</v>
      </c>
      <c r="D110" s="200"/>
      <c r="E110" s="200"/>
      <c r="F110" s="132" t="s">
        <v>23</v>
      </c>
      <c r="G110" s="133"/>
      <c r="H110" s="133"/>
      <c r="I110" s="198">
        <f>'Rozpočet 44'!G156+'Rozpočet 46'!G149</f>
        <v>0</v>
      </c>
      <c r="J110" s="198"/>
    </row>
    <row r="111" spans="1:10" ht="25.5" customHeight="1" x14ac:dyDescent="0.2">
      <c r="A111" s="120"/>
      <c r="B111" s="122" t="s">
        <v>125</v>
      </c>
      <c r="C111" s="199" t="s">
        <v>126</v>
      </c>
      <c r="D111" s="200"/>
      <c r="E111" s="200"/>
      <c r="F111" s="132" t="s">
        <v>24</v>
      </c>
      <c r="G111" s="133"/>
      <c r="H111" s="133"/>
      <c r="I111" s="198">
        <f>'Rozpočet 44'!G159+'Rozpočet 46'!G152</f>
        <v>0</v>
      </c>
      <c r="J111" s="198"/>
    </row>
    <row r="112" spans="1:10" ht="25.5" customHeight="1" x14ac:dyDescent="0.2">
      <c r="A112" s="120"/>
      <c r="B112" s="122" t="s">
        <v>127</v>
      </c>
      <c r="C112" s="199" t="s">
        <v>128</v>
      </c>
      <c r="D112" s="200"/>
      <c r="E112" s="200"/>
      <c r="F112" s="132" t="s">
        <v>24</v>
      </c>
      <c r="G112" s="133"/>
      <c r="H112" s="133"/>
      <c r="I112" s="198">
        <f>'Rozpočet 46'!G161</f>
        <v>0</v>
      </c>
      <c r="J112" s="198"/>
    </row>
    <row r="113" spans="1:10" ht="25.5" customHeight="1" x14ac:dyDescent="0.2">
      <c r="A113" s="120"/>
      <c r="B113" s="122" t="s">
        <v>129</v>
      </c>
      <c r="C113" s="199" t="s">
        <v>130</v>
      </c>
      <c r="D113" s="200"/>
      <c r="E113" s="200"/>
      <c r="F113" s="132" t="s">
        <v>24</v>
      </c>
      <c r="G113" s="133"/>
      <c r="H113" s="133"/>
      <c r="I113" s="198">
        <f>'Rozpočet 44'!G168+'Rozpočet 46'!G164</f>
        <v>0</v>
      </c>
      <c r="J113" s="198"/>
    </row>
    <row r="114" spans="1:10" ht="25.5" customHeight="1" x14ac:dyDescent="0.2">
      <c r="A114" s="120"/>
      <c r="B114" s="129" t="s">
        <v>131</v>
      </c>
      <c r="C114" s="202" t="s">
        <v>26</v>
      </c>
      <c r="D114" s="203"/>
      <c r="E114" s="203"/>
      <c r="F114" s="134" t="s">
        <v>131</v>
      </c>
      <c r="G114" s="135"/>
      <c r="H114" s="135"/>
      <c r="I114" s="201">
        <f>'Rozpočet 44'!G191+'Rozpočet 46'!G172</f>
        <v>0</v>
      </c>
      <c r="J114" s="201"/>
    </row>
    <row r="115" spans="1:10" ht="25.5" customHeight="1" x14ac:dyDescent="0.2">
      <c r="A115" s="121"/>
      <c r="B115" s="125" t="s">
        <v>1</v>
      </c>
      <c r="C115" s="125"/>
      <c r="D115" s="126"/>
      <c r="E115" s="126"/>
      <c r="F115" s="136"/>
      <c r="G115" s="137"/>
      <c r="H115" s="137"/>
      <c r="I115" s="204">
        <f>SUM(I102:I114)</f>
        <v>0</v>
      </c>
      <c r="J115" s="204"/>
    </row>
    <row r="116" spans="1:10" x14ac:dyDescent="0.2">
      <c r="F116" s="92"/>
      <c r="G116" s="93"/>
      <c r="H116" s="92"/>
      <c r="I116" s="93"/>
      <c r="J116" s="93"/>
    </row>
    <row r="117" spans="1:10" x14ac:dyDescent="0.2">
      <c r="F117" s="92"/>
      <c r="G117" s="93"/>
      <c r="H117" s="92"/>
      <c r="I117" s="93"/>
      <c r="J117" s="93"/>
    </row>
    <row r="118" spans="1:10" x14ac:dyDescent="0.2">
      <c r="F118" s="92"/>
      <c r="G118" s="93"/>
      <c r="H118" s="92"/>
      <c r="I118" s="93"/>
      <c r="J118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13"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C39:E39"/>
    <mergeCell ref="B40:E40"/>
    <mergeCell ref="B43:J43"/>
    <mergeCell ref="B44:J44"/>
    <mergeCell ref="B46:J46"/>
    <mergeCell ref="B47:J47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B54:J54"/>
    <mergeCell ref="B55:J55"/>
    <mergeCell ref="B57:J57"/>
    <mergeCell ref="B58:J58"/>
    <mergeCell ref="B59:J59"/>
    <mergeCell ref="B60:J60"/>
    <mergeCell ref="B48:J48"/>
    <mergeCell ref="B49:J49"/>
    <mergeCell ref="B50:J50"/>
    <mergeCell ref="B51:J51"/>
    <mergeCell ref="B52:J52"/>
    <mergeCell ref="B53:J53"/>
    <mergeCell ref="B68:J68"/>
    <mergeCell ref="B69:J69"/>
    <mergeCell ref="B70:J70"/>
    <mergeCell ref="B72:J72"/>
    <mergeCell ref="B73:J73"/>
    <mergeCell ref="B75:J75"/>
    <mergeCell ref="B62:J62"/>
    <mergeCell ref="B63:J63"/>
    <mergeCell ref="B64:J64"/>
    <mergeCell ref="B65:J65"/>
    <mergeCell ref="B66:J66"/>
    <mergeCell ref="B67:J67"/>
    <mergeCell ref="B83:J83"/>
    <mergeCell ref="B84:J84"/>
    <mergeCell ref="B85:J85"/>
    <mergeCell ref="B86:J86"/>
    <mergeCell ref="B87:J87"/>
    <mergeCell ref="B88:J88"/>
    <mergeCell ref="B76:J76"/>
    <mergeCell ref="B77:J77"/>
    <mergeCell ref="B78:J78"/>
    <mergeCell ref="B79:J79"/>
    <mergeCell ref="B80:J80"/>
    <mergeCell ref="B81:J81"/>
    <mergeCell ref="B95:J95"/>
    <mergeCell ref="B96:J96"/>
    <mergeCell ref="I101:J101"/>
    <mergeCell ref="I102:J102"/>
    <mergeCell ref="C102:E102"/>
    <mergeCell ref="I103:J103"/>
    <mergeCell ref="C103:E103"/>
    <mergeCell ref="B89:J89"/>
    <mergeCell ref="B90:J90"/>
    <mergeCell ref="B91:J91"/>
    <mergeCell ref="B92:J92"/>
    <mergeCell ref="B93:J93"/>
    <mergeCell ref="B94:J94"/>
    <mergeCell ref="I107:J107"/>
    <mergeCell ref="C107:E107"/>
    <mergeCell ref="I108:J108"/>
    <mergeCell ref="C108:E108"/>
    <mergeCell ref="I109:J109"/>
    <mergeCell ref="C109:E109"/>
    <mergeCell ref="I104:J104"/>
    <mergeCell ref="C104:E104"/>
    <mergeCell ref="I105:J105"/>
    <mergeCell ref="C105:E105"/>
    <mergeCell ref="I106:J106"/>
    <mergeCell ref="C106:E106"/>
    <mergeCell ref="I113:J113"/>
    <mergeCell ref="C113:E113"/>
    <mergeCell ref="I114:J114"/>
    <mergeCell ref="C114:E114"/>
    <mergeCell ref="I115:J115"/>
    <mergeCell ref="I110:J110"/>
    <mergeCell ref="C110:E110"/>
    <mergeCell ref="I111:J111"/>
    <mergeCell ref="C111:E111"/>
    <mergeCell ref="I112:J112"/>
    <mergeCell ref="C112:E1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9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6" t="s">
        <v>6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78" t="s">
        <v>41</v>
      </c>
      <c r="B2" s="77"/>
      <c r="C2" s="248"/>
      <c r="D2" s="248"/>
      <c r="E2" s="248"/>
      <c r="F2" s="248"/>
      <c r="G2" s="249"/>
    </row>
    <row r="3" spans="1:7" ht="24.95" hidden="1" customHeight="1" x14ac:dyDescent="0.2">
      <c r="A3" s="78" t="s">
        <v>7</v>
      </c>
      <c r="B3" s="77"/>
      <c r="C3" s="248"/>
      <c r="D3" s="248"/>
      <c r="E3" s="248"/>
      <c r="F3" s="248"/>
      <c r="G3" s="249"/>
    </row>
    <row r="4" spans="1:7" ht="24.95" hidden="1" customHeight="1" x14ac:dyDescent="0.2">
      <c r="A4" s="78" t="s">
        <v>8</v>
      </c>
      <c r="B4" s="77"/>
      <c r="C4" s="248"/>
      <c r="D4" s="248"/>
      <c r="E4" s="248"/>
      <c r="F4" s="248"/>
      <c r="G4" s="24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04"/>
  <sheetViews>
    <sheetView view="pageBreakPreview" topLeftCell="A159" zoomScaleNormal="100" zoomScaleSheetLayoutView="100" workbookViewId="0">
      <selection activeCell="AB22" sqref="AB22"/>
    </sheetView>
  </sheetViews>
  <sheetFormatPr defaultRowHeight="12.75" outlineLevelRow="1" x14ac:dyDescent="0.2"/>
  <cols>
    <col min="1" max="1" width="4.28515625" customWidth="1"/>
    <col min="2" max="2" width="14.42578125" style="195" customWidth="1"/>
    <col min="3" max="3" width="38.28515625" style="195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69" t="s">
        <v>6</v>
      </c>
      <c r="B1" s="269"/>
      <c r="C1" s="269"/>
      <c r="D1" s="269"/>
      <c r="E1" s="269"/>
      <c r="F1" s="269"/>
      <c r="G1" s="269"/>
      <c r="AE1" t="s">
        <v>134</v>
      </c>
    </row>
    <row r="2" spans="1:60" ht="25.15" customHeight="1" x14ac:dyDescent="0.2">
      <c r="A2" s="141" t="s">
        <v>133</v>
      </c>
      <c r="B2" s="142"/>
      <c r="C2" s="270" t="s">
        <v>393</v>
      </c>
      <c r="D2" s="271"/>
      <c r="E2" s="271"/>
      <c r="F2" s="271"/>
      <c r="G2" s="272"/>
      <c r="AE2" t="s">
        <v>135</v>
      </c>
    </row>
    <row r="3" spans="1:60" ht="25.15" hidden="1" customHeight="1" x14ac:dyDescent="0.2">
      <c r="A3" s="141" t="s">
        <v>7</v>
      </c>
      <c r="B3" s="142"/>
      <c r="C3" s="270"/>
      <c r="D3" s="271"/>
      <c r="E3" s="271"/>
      <c r="F3" s="271"/>
      <c r="G3" s="272"/>
      <c r="AE3" t="s">
        <v>136</v>
      </c>
    </row>
    <row r="4" spans="1:60" ht="25.15" hidden="1" customHeight="1" x14ac:dyDescent="0.2">
      <c r="A4" s="141" t="s">
        <v>8</v>
      </c>
      <c r="B4" s="142"/>
      <c r="C4" s="270"/>
      <c r="D4" s="271"/>
      <c r="E4" s="271"/>
      <c r="F4" s="271"/>
      <c r="G4" s="272"/>
      <c r="AE4" t="s">
        <v>137</v>
      </c>
    </row>
    <row r="5" spans="1:60" hidden="1" x14ac:dyDescent="0.2">
      <c r="A5" s="143" t="s">
        <v>138</v>
      </c>
      <c r="B5" s="144"/>
      <c r="C5" s="145"/>
      <c r="D5" s="146"/>
      <c r="E5" s="146"/>
      <c r="F5" s="146"/>
      <c r="G5" s="147"/>
      <c r="AE5" t="s">
        <v>139</v>
      </c>
    </row>
    <row r="7" spans="1:60" ht="38.25" x14ac:dyDescent="0.2">
      <c r="A7" s="148" t="s">
        <v>140</v>
      </c>
      <c r="B7" s="149" t="s">
        <v>141</v>
      </c>
      <c r="C7" s="149" t="s">
        <v>142</v>
      </c>
      <c r="D7" s="148" t="s">
        <v>143</v>
      </c>
      <c r="E7" s="148" t="s">
        <v>144</v>
      </c>
      <c r="F7" s="150" t="s">
        <v>145</v>
      </c>
      <c r="G7" s="148" t="s">
        <v>28</v>
      </c>
      <c r="H7" s="151" t="s">
        <v>29</v>
      </c>
      <c r="I7" s="151" t="s">
        <v>146</v>
      </c>
      <c r="J7" s="151" t="s">
        <v>30</v>
      </c>
      <c r="K7" s="151" t="s">
        <v>147</v>
      </c>
      <c r="L7" s="151" t="s">
        <v>148</v>
      </c>
      <c r="M7" s="151" t="s">
        <v>149</v>
      </c>
      <c r="N7" s="151" t="s">
        <v>150</v>
      </c>
      <c r="O7" s="151" t="s">
        <v>151</v>
      </c>
      <c r="P7" s="151" t="s">
        <v>152</v>
      </c>
      <c r="Q7" s="151" t="s">
        <v>153</v>
      </c>
      <c r="R7" s="151" t="s">
        <v>154</v>
      </c>
      <c r="S7" s="151" t="s">
        <v>155</v>
      </c>
      <c r="T7" s="151" t="s">
        <v>156</v>
      </c>
      <c r="U7" s="151" t="s">
        <v>157</v>
      </c>
    </row>
    <row r="8" spans="1:60" x14ac:dyDescent="0.2">
      <c r="A8" s="152" t="s">
        <v>158</v>
      </c>
      <c r="B8" s="153" t="s">
        <v>107</v>
      </c>
      <c r="C8" s="154" t="s">
        <v>108</v>
      </c>
      <c r="D8" s="155"/>
      <c r="E8" s="156"/>
      <c r="F8" s="157"/>
      <c r="G8" s="157">
        <f>SUMIF(AE9:AE35,"&lt;&gt;NOR",G9:G35)</f>
        <v>0</v>
      </c>
      <c r="H8" s="157"/>
      <c r="I8" s="157">
        <f>SUM(I9:I35)</f>
        <v>0</v>
      </c>
      <c r="J8" s="157"/>
      <c r="K8" s="157">
        <f>SUM(K9:K35)</f>
        <v>0</v>
      </c>
      <c r="L8" s="157"/>
      <c r="M8" s="157">
        <f>SUM(M9:M35)</f>
        <v>0</v>
      </c>
      <c r="N8" s="155"/>
      <c r="O8" s="155">
        <f>SUM(O9:O35)</f>
        <v>1.2999999999999999E-4</v>
      </c>
      <c r="P8" s="155"/>
      <c r="Q8" s="155">
        <f>SUM(Q9:Q35)</f>
        <v>0</v>
      </c>
      <c r="R8" s="155"/>
      <c r="S8" s="155"/>
      <c r="T8" s="152"/>
      <c r="U8" s="155">
        <f>SUM(U9:U35)</f>
        <v>72.86999999999999</v>
      </c>
      <c r="AE8" t="s">
        <v>159</v>
      </c>
    </row>
    <row r="9" spans="1:60" outlineLevel="1" x14ac:dyDescent="0.2">
      <c r="A9" s="158">
        <v>1</v>
      </c>
      <c r="B9" s="159" t="s">
        <v>160</v>
      </c>
      <c r="C9" s="160" t="s">
        <v>161</v>
      </c>
      <c r="D9" s="161" t="s">
        <v>162</v>
      </c>
      <c r="E9" s="162">
        <v>11.170999999999999</v>
      </c>
      <c r="F9" s="163"/>
      <c r="G9" s="164">
        <f>ROUND(E9*F9,2)</f>
        <v>0</v>
      </c>
      <c r="H9" s="163"/>
      <c r="I9" s="164">
        <f>ROUND(E9*H9,2)</f>
        <v>0</v>
      </c>
      <c r="J9" s="163"/>
      <c r="K9" s="164">
        <f>ROUND(E9*J9,2)</f>
        <v>0</v>
      </c>
      <c r="L9" s="164">
        <v>21</v>
      </c>
      <c r="M9" s="164">
        <f>G9*(1+L9/100)</f>
        <v>0</v>
      </c>
      <c r="N9" s="161">
        <v>0</v>
      </c>
      <c r="O9" s="161">
        <f>ROUND(E9*N9,5)</f>
        <v>0</v>
      </c>
      <c r="P9" s="161">
        <v>0</v>
      </c>
      <c r="Q9" s="161">
        <f>ROUND(E9*P9,5)</f>
        <v>0</v>
      </c>
      <c r="R9" s="161"/>
      <c r="S9" s="161"/>
      <c r="T9" s="165">
        <v>3.5329999999999999</v>
      </c>
      <c r="U9" s="161">
        <f>ROUND(E9*T9,2)</f>
        <v>39.47</v>
      </c>
      <c r="V9" s="166"/>
      <c r="W9" s="166"/>
      <c r="X9" s="166"/>
      <c r="Y9" s="166"/>
      <c r="Z9" s="166"/>
      <c r="AA9" s="166"/>
      <c r="AB9" s="166"/>
      <c r="AC9" s="166"/>
      <c r="AD9" s="166"/>
      <c r="AE9" s="166" t="s">
        <v>163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outlineLevel="1" x14ac:dyDescent="0.2">
      <c r="A10" s="158"/>
      <c r="B10" s="159"/>
      <c r="C10" s="167" t="s">
        <v>164</v>
      </c>
      <c r="D10" s="168"/>
      <c r="E10" s="169"/>
      <c r="F10" s="164"/>
      <c r="G10" s="164"/>
      <c r="H10" s="164"/>
      <c r="I10" s="164"/>
      <c r="J10" s="164"/>
      <c r="K10" s="164"/>
      <c r="L10" s="164"/>
      <c r="M10" s="164"/>
      <c r="N10" s="161"/>
      <c r="O10" s="161"/>
      <c r="P10" s="161"/>
      <c r="Q10" s="161"/>
      <c r="R10" s="161"/>
      <c r="S10" s="161"/>
      <c r="T10" s="165"/>
      <c r="U10" s="161"/>
      <c r="V10" s="166"/>
      <c r="W10" s="166"/>
      <c r="X10" s="166"/>
      <c r="Y10" s="166"/>
      <c r="Z10" s="166"/>
      <c r="AA10" s="166"/>
      <c r="AB10" s="166"/>
      <c r="AC10" s="166"/>
      <c r="AD10" s="166"/>
      <c r="AE10" s="166" t="s">
        <v>165</v>
      </c>
      <c r="AF10" s="166">
        <v>0</v>
      </c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 x14ac:dyDescent="0.2">
      <c r="A11" s="158"/>
      <c r="B11" s="159"/>
      <c r="C11" s="167" t="s">
        <v>392</v>
      </c>
      <c r="D11" s="168"/>
      <c r="E11" s="169">
        <v>1.875</v>
      </c>
      <c r="F11" s="164"/>
      <c r="G11" s="164"/>
      <c r="H11" s="164"/>
      <c r="I11" s="164"/>
      <c r="J11" s="164"/>
      <c r="K11" s="164"/>
      <c r="L11" s="164"/>
      <c r="M11" s="164"/>
      <c r="N11" s="161"/>
      <c r="O11" s="161"/>
      <c r="P11" s="161"/>
      <c r="Q11" s="161"/>
      <c r="R11" s="161"/>
      <c r="S11" s="161"/>
      <c r="T11" s="165"/>
      <c r="U11" s="161"/>
      <c r="V11" s="166"/>
      <c r="W11" s="166"/>
      <c r="X11" s="166"/>
      <c r="Y11" s="166"/>
      <c r="Z11" s="166"/>
      <c r="AA11" s="166"/>
      <c r="AB11" s="166"/>
      <c r="AC11" s="166"/>
      <c r="AD11" s="166"/>
      <c r="AE11" s="166" t="s">
        <v>165</v>
      </c>
      <c r="AF11" s="166">
        <v>0</v>
      </c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">
      <c r="A12" s="158"/>
      <c r="B12" s="159"/>
      <c r="C12" s="167" t="s">
        <v>166</v>
      </c>
      <c r="D12" s="168"/>
      <c r="E12" s="169"/>
      <c r="F12" s="164"/>
      <c r="G12" s="164"/>
      <c r="H12" s="164"/>
      <c r="I12" s="164"/>
      <c r="J12" s="164"/>
      <c r="K12" s="164"/>
      <c r="L12" s="164"/>
      <c r="M12" s="164"/>
      <c r="N12" s="161"/>
      <c r="O12" s="161"/>
      <c r="P12" s="161"/>
      <c r="Q12" s="161"/>
      <c r="R12" s="161"/>
      <c r="S12" s="161"/>
      <c r="T12" s="165"/>
      <c r="U12" s="161"/>
      <c r="V12" s="166"/>
      <c r="W12" s="166"/>
      <c r="X12" s="166"/>
      <c r="Y12" s="166"/>
      <c r="Z12" s="166"/>
      <c r="AA12" s="166"/>
      <c r="AB12" s="166"/>
      <c r="AC12" s="166"/>
      <c r="AD12" s="166"/>
      <c r="AE12" s="166" t="s">
        <v>165</v>
      </c>
      <c r="AF12" s="166">
        <v>0</v>
      </c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">
      <c r="A13" s="158"/>
      <c r="B13" s="159"/>
      <c r="C13" s="167" t="s">
        <v>391</v>
      </c>
      <c r="D13" s="168"/>
      <c r="E13" s="169">
        <v>7.28</v>
      </c>
      <c r="F13" s="164"/>
      <c r="G13" s="164"/>
      <c r="H13" s="164"/>
      <c r="I13" s="164"/>
      <c r="J13" s="164"/>
      <c r="K13" s="164"/>
      <c r="L13" s="164"/>
      <c r="M13" s="164"/>
      <c r="N13" s="161"/>
      <c r="O13" s="161"/>
      <c r="P13" s="161"/>
      <c r="Q13" s="161"/>
      <c r="R13" s="161"/>
      <c r="S13" s="161"/>
      <c r="T13" s="165"/>
      <c r="U13" s="161"/>
      <c r="V13" s="166"/>
      <c r="W13" s="166"/>
      <c r="X13" s="166"/>
      <c r="Y13" s="166"/>
      <c r="Z13" s="166"/>
      <c r="AA13" s="166"/>
      <c r="AB13" s="166"/>
      <c r="AC13" s="166"/>
      <c r="AD13" s="166"/>
      <c r="AE13" s="166" t="s">
        <v>165</v>
      </c>
      <c r="AF13" s="166">
        <v>0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 x14ac:dyDescent="0.2">
      <c r="A14" s="158"/>
      <c r="B14" s="159"/>
      <c r="C14" s="167" t="s">
        <v>167</v>
      </c>
      <c r="D14" s="168"/>
      <c r="E14" s="169"/>
      <c r="F14" s="164"/>
      <c r="G14" s="164"/>
      <c r="H14" s="164"/>
      <c r="I14" s="164"/>
      <c r="J14" s="164"/>
      <c r="K14" s="164"/>
      <c r="L14" s="164"/>
      <c r="M14" s="164"/>
      <c r="N14" s="161"/>
      <c r="O14" s="161"/>
      <c r="P14" s="161"/>
      <c r="Q14" s="161"/>
      <c r="R14" s="161"/>
      <c r="S14" s="161"/>
      <c r="T14" s="165"/>
      <c r="U14" s="161"/>
      <c r="V14" s="166"/>
      <c r="W14" s="166"/>
      <c r="X14" s="166"/>
      <c r="Y14" s="166"/>
      <c r="Z14" s="166"/>
      <c r="AA14" s="166"/>
      <c r="AB14" s="166"/>
      <c r="AC14" s="166"/>
      <c r="AD14" s="166"/>
      <c r="AE14" s="166" t="s">
        <v>165</v>
      </c>
      <c r="AF14" s="166">
        <v>0</v>
      </c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">
      <c r="A15" s="158"/>
      <c r="B15" s="159"/>
      <c r="C15" s="167" t="s">
        <v>385</v>
      </c>
      <c r="D15" s="168"/>
      <c r="E15" s="169">
        <v>2.016</v>
      </c>
      <c r="F15" s="164"/>
      <c r="G15" s="164"/>
      <c r="H15" s="164"/>
      <c r="I15" s="164"/>
      <c r="J15" s="164"/>
      <c r="K15" s="164"/>
      <c r="L15" s="164"/>
      <c r="M15" s="164"/>
      <c r="N15" s="161"/>
      <c r="O15" s="161"/>
      <c r="P15" s="161"/>
      <c r="Q15" s="161"/>
      <c r="R15" s="161"/>
      <c r="S15" s="161"/>
      <c r="T15" s="165"/>
      <c r="U15" s="161"/>
      <c r="V15" s="166"/>
      <c r="W15" s="166"/>
      <c r="X15" s="166"/>
      <c r="Y15" s="166"/>
      <c r="Z15" s="166"/>
      <c r="AA15" s="166"/>
      <c r="AB15" s="166"/>
      <c r="AC15" s="166"/>
      <c r="AD15" s="166"/>
      <c r="AE15" s="166" t="s">
        <v>165</v>
      </c>
      <c r="AF15" s="166">
        <v>0</v>
      </c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ht="22.5" outlineLevel="1" x14ac:dyDescent="0.2">
      <c r="A16" s="158">
        <v>2</v>
      </c>
      <c r="B16" s="159" t="s">
        <v>168</v>
      </c>
      <c r="C16" s="160" t="s">
        <v>169</v>
      </c>
      <c r="D16" s="161" t="s">
        <v>162</v>
      </c>
      <c r="E16" s="162">
        <v>1.875</v>
      </c>
      <c r="F16" s="163"/>
      <c r="G16" s="164">
        <f>ROUND(E16*F16,2)</f>
        <v>0</v>
      </c>
      <c r="H16" s="163"/>
      <c r="I16" s="164">
        <f>ROUND(E16*H16,2)</f>
        <v>0</v>
      </c>
      <c r="J16" s="163"/>
      <c r="K16" s="164">
        <f>ROUND(E16*J16,2)</f>
        <v>0</v>
      </c>
      <c r="L16" s="164">
        <v>21</v>
      </c>
      <c r="M16" s="164">
        <f>G16*(1+L16/100)</f>
        <v>0</v>
      </c>
      <c r="N16" s="161">
        <v>0</v>
      </c>
      <c r="O16" s="161">
        <f>ROUND(E16*N16,5)</f>
        <v>0</v>
      </c>
      <c r="P16" s="161">
        <v>0</v>
      </c>
      <c r="Q16" s="161">
        <f>ROUND(E16*P16,5)</f>
        <v>0</v>
      </c>
      <c r="R16" s="161"/>
      <c r="S16" s="161"/>
      <c r="T16" s="165">
        <v>0.86799999999999999</v>
      </c>
      <c r="U16" s="161">
        <f>ROUND(E16*T16,2)</f>
        <v>1.63</v>
      </c>
      <c r="V16" s="166"/>
      <c r="W16" s="166"/>
      <c r="X16" s="166"/>
      <c r="Y16" s="166"/>
      <c r="Z16" s="166"/>
      <c r="AA16" s="166"/>
      <c r="AB16" s="166"/>
      <c r="AC16" s="166"/>
      <c r="AD16" s="166"/>
      <c r="AE16" s="166" t="s">
        <v>163</v>
      </c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">
      <c r="A17" s="158"/>
      <c r="B17" s="159"/>
      <c r="C17" s="167" t="s">
        <v>389</v>
      </c>
      <c r="D17" s="168"/>
      <c r="E17" s="169">
        <v>1.875</v>
      </c>
      <c r="F17" s="164"/>
      <c r="G17" s="164"/>
      <c r="H17" s="164"/>
      <c r="I17" s="164"/>
      <c r="J17" s="164"/>
      <c r="K17" s="164"/>
      <c r="L17" s="164"/>
      <c r="M17" s="164"/>
      <c r="N17" s="161"/>
      <c r="O17" s="161"/>
      <c r="P17" s="161"/>
      <c r="Q17" s="161"/>
      <c r="R17" s="161"/>
      <c r="S17" s="161"/>
      <c r="T17" s="165"/>
      <c r="U17" s="161"/>
      <c r="V17" s="166"/>
      <c r="W17" s="166"/>
      <c r="X17" s="166"/>
      <c r="Y17" s="166"/>
      <c r="Z17" s="166"/>
      <c r="AA17" s="166"/>
      <c r="AB17" s="166"/>
      <c r="AC17" s="166"/>
      <c r="AD17" s="166"/>
      <c r="AE17" s="166" t="s">
        <v>165</v>
      </c>
      <c r="AF17" s="166">
        <v>0</v>
      </c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ht="22.5" outlineLevel="1" x14ac:dyDescent="0.2">
      <c r="A18" s="158">
        <v>3</v>
      </c>
      <c r="B18" s="159" t="s">
        <v>170</v>
      </c>
      <c r="C18" s="160" t="s">
        <v>171</v>
      </c>
      <c r="D18" s="161" t="s">
        <v>162</v>
      </c>
      <c r="E18" s="162">
        <v>16.576000000000001</v>
      </c>
      <c r="F18" s="163"/>
      <c r="G18" s="164">
        <f>ROUND(E18*F18,2)</f>
        <v>0</v>
      </c>
      <c r="H18" s="163"/>
      <c r="I18" s="164">
        <f>ROUND(E18*H18,2)</f>
        <v>0</v>
      </c>
      <c r="J18" s="163"/>
      <c r="K18" s="164">
        <f>ROUND(E18*J18,2)</f>
        <v>0</v>
      </c>
      <c r="L18" s="164">
        <v>21</v>
      </c>
      <c r="M18" s="164">
        <f>G18*(1+L18/100)</f>
        <v>0</v>
      </c>
      <c r="N18" s="161">
        <v>0</v>
      </c>
      <c r="O18" s="161">
        <f>ROUND(E18*N18,5)</f>
        <v>0</v>
      </c>
      <c r="P18" s="161">
        <v>0</v>
      </c>
      <c r="Q18" s="161">
        <f>ROUND(E18*P18,5)</f>
        <v>0</v>
      </c>
      <c r="R18" s="161"/>
      <c r="S18" s="161"/>
      <c r="T18" s="165">
        <v>0.66800000000000004</v>
      </c>
      <c r="U18" s="161">
        <f>ROUND(E18*T18,2)</f>
        <v>11.07</v>
      </c>
      <c r="V18" s="166"/>
      <c r="W18" s="166"/>
      <c r="X18" s="166"/>
      <c r="Y18" s="166"/>
      <c r="Z18" s="166"/>
      <c r="AA18" s="166"/>
      <c r="AB18" s="166"/>
      <c r="AC18" s="166"/>
      <c r="AD18" s="166"/>
      <c r="AE18" s="166" t="s">
        <v>163</v>
      </c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">
      <c r="A19" s="158"/>
      <c r="B19" s="159"/>
      <c r="C19" s="167" t="s">
        <v>390</v>
      </c>
      <c r="D19" s="168"/>
      <c r="E19" s="169">
        <v>14.56</v>
      </c>
      <c r="F19" s="164"/>
      <c r="G19" s="164"/>
      <c r="H19" s="164"/>
      <c r="I19" s="164"/>
      <c r="J19" s="164"/>
      <c r="K19" s="164"/>
      <c r="L19" s="164"/>
      <c r="M19" s="164"/>
      <c r="N19" s="161"/>
      <c r="O19" s="161"/>
      <c r="P19" s="161"/>
      <c r="Q19" s="161"/>
      <c r="R19" s="161"/>
      <c r="S19" s="161"/>
      <c r="T19" s="165"/>
      <c r="U19" s="161"/>
      <c r="V19" s="166"/>
      <c r="W19" s="166"/>
      <c r="X19" s="166"/>
      <c r="Y19" s="166"/>
      <c r="Z19" s="166"/>
      <c r="AA19" s="166"/>
      <c r="AB19" s="166"/>
      <c r="AC19" s="166"/>
      <c r="AD19" s="166"/>
      <c r="AE19" s="166" t="s">
        <v>165</v>
      </c>
      <c r="AF19" s="166">
        <v>0</v>
      </c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">
      <c r="A20" s="158"/>
      <c r="B20" s="159"/>
      <c r="C20" s="167" t="s">
        <v>388</v>
      </c>
      <c r="D20" s="168"/>
      <c r="E20" s="169">
        <v>2.016</v>
      </c>
      <c r="F20" s="164"/>
      <c r="G20" s="164"/>
      <c r="H20" s="164"/>
      <c r="I20" s="164"/>
      <c r="J20" s="164"/>
      <c r="K20" s="164"/>
      <c r="L20" s="164"/>
      <c r="M20" s="164"/>
      <c r="N20" s="161"/>
      <c r="O20" s="161"/>
      <c r="P20" s="161"/>
      <c r="Q20" s="161"/>
      <c r="R20" s="161"/>
      <c r="S20" s="161"/>
      <c r="T20" s="165"/>
      <c r="U20" s="161"/>
      <c r="V20" s="166"/>
      <c r="W20" s="166"/>
      <c r="X20" s="166"/>
      <c r="Y20" s="166"/>
      <c r="Z20" s="166"/>
      <c r="AA20" s="166"/>
      <c r="AB20" s="166"/>
      <c r="AC20" s="166"/>
      <c r="AD20" s="166"/>
      <c r="AE20" s="166" t="s">
        <v>165</v>
      </c>
      <c r="AF20" s="166">
        <v>0</v>
      </c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outlineLevel="1" x14ac:dyDescent="0.2">
      <c r="A21" s="158">
        <v>4</v>
      </c>
      <c r="B21" s="159" t="s">
        <v>172</v>
      </c>
      <c r="C21" s="160" t="s">
        <v>173</v>
      </c>
      <c r="D21" s="161" t="s">
        <v>162</v>
      </c>
      <c r="E21" s="162">
        <v>11.170999999999999</v>
      </c>
      <c r="F21" s="163"/>
      <c r="G21" s="164">
        <f>ROUND(E21*F21,2)</f>
        <v>0</v>
      </c>
      <c r="H21" s="163"/>
      <c r="I21" s="164">
        <f>ROUND(E21*H21,2)</f>
        <v>0</v>
      </c>
      <c r="J21" s="163"/>
      <c r="K21" s="164">
        <f>ROUND(E21*J21,2)</f>
        <v>0</v>
      </c>
      <c r="L21" s="164">
        <v>21</v>
      </c>
      <c r="M21" s="164">
        <f>G21*(1+L21/100)</f>
        <v>0</v>
      </c>
      <c r="N21" s="161">
        <v>0</v>
      </c>
      <c r="O21" s="161">
        <f>ROUND(E21*N21,5)</f>
        <v>0</v>
      </c>
      <c r="P21" s="161">
        <v>0</v>
      </c>
      <c r="Q21" s="161">
        <f>ROUND(E21*P21,5)</f>
        <v>0</v>
      </c>
      <c r="R21" s="161"/>
      <c r="S21" s="161"/>
      <c r="T21" s="165">
        <v>0.65200000000000002</v>
      </c>
      <c r="U21" s="161">
        <f>ROUND(E21*T21,2)</f>
        <v>7.28</v>
      </c>
      <c r="V21" s="166"/>
      <c r="W21" s="166"/>
      <c r="X21" s="166"/>
      <c r="Y21" s="166"/>
      <c r="Z21" s="166"/>
      <c r="AA21" s="166"/>
      <c r="AB21" s="166"/>
      <c r="AC21" s="166"/>
      <c r="AD21" s="166"/>
      <c r="AE21" s="166" t="s">
        <v>163</v>
      </c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outlineLevel="1" x14ac:dyDescent="0.2">
      <c r="A22" s="158">
        <v>5</v>
      </c>
      <c r="B22" s="159" t="s">
        <v>174</v>
      </c>
      <c r="C22" s="160" t="s">
        <v>175</v>
      </c>
      <c r="D22" s="161" t="s">
        <v>162</v>
      </c>
      <c r="E22" s="162">
        <v>3.891</v>
      </c>
      <c r="F22" s="163"/>
      <c r="G22" s="164">
        <f>ROUND(E22*F22,2)</f>
        <v>0</v>
      </c>
      <c r="H22" s="163"/>
      <c r="I22" s="164">
        <f>ROUND(E22*H22,2)</f>
        <v>0</v>
      </c>
      <c r="J22" s="163"/>
      <c r="K22" s="164">
        <f>ROUND(E22*J22,2)</f>
        <v>0</v>
      </c>
      <c r="L22" s="164">
        <v>21</v>
      </c>
      <c r="M22" s="164">
        <f>G22*(1+L22/100)</f>
        <v>0</v>
      </c>
      <c r="N22" s="161">
        <v>0</v>
      </c>
      <c r="O22" s="161">
        <f>ROUND(E22*N22,5)</f>
        <v>0</v>
      </c>
      <c r="P22" s="161">
        <v>0</v>
      </c>
      <c r="Q22" s="161">
        <f>ROUND(E22*P22,5)</f>
        <v>0</v>
      </c>
      <c r="R22" s="161"/>
      <c r="S22" s="161"/>
      <c r="T22" s="165">
        <v>1.0999999999999999E-2</v>
      </c>
      <c r="U22" s="161">
        <f>ROUND(E22*T22,2)</f>
        <v>0.04</v>
      </c>
      <c r="V22" s="166"/>
      <c r="W22" s="166"/>
      <c r="X22" s="166"/>
      <c r="Y22" s="166"/>
      <c r="Z22" s="166"/>
      <c r="AA22" s="166"/>
      <c r="AB22" s="166"/>
      <c r="AC22" s="166"/>
      <c r="AD22" s="166"/>
      <c r="AE22" s="166" t="s">
        <v>163</v>
      </c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">
      <c r="A23" s="158"/>
      <c r="B23" s="159"/>
      <c r="C23" s="167" t="s">
        <v>389</v>
      </c>
      <c r="D23" s="168"/>
      <c r="E23" s="169">
        <v>1.875</v>
      </c>
      <c r="F23" s="164"/>
      <c r="G23" s="164"/>
      <c r="H23" s="164"/>
      <c r="I23" s="164"/>
      <c r="J23" s="164"/>
      <c r="K23" s="164"/>
      <c r="L23" s="164"/>
      <c r="M23" s="164"/>
      <c r="N23" s="161"/>
      <c r="O23" s="161"/>
      <c r="P23" s="161"/>
      <c r="Q23" s="161"/>
      <c r="R23" s="161"/>
      <c r="S23" s="161"/>
      <c r="T23" s="165"/>
      <c r="U23" s="161"/>
      <c r="V23" s="166"/>
      <c r="W23" s="166"/>
      <c r="X23" s="166"/>
      <c r="Y23" s="166"/>
      <c r="Z23" s="166"/>
      <c r="AA23" s="166"/>
      <c r="AB23" s="166"/>
      <c r="AC23" s="166"/>
      <c r="AD23" s="166"/>
      <c r="AE23" s="166" t="s">
        <v>165</v>
      </c>
      <c r="AF23" s="166">
        <v>0</v>
      </c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">
      <c r="A24" s="158"/>
      <c r="B24" s="159"/>
      <c r="C24" s="167" t="s">
        <v>388</v>
      </c>
      <c r="D24" s="168"/>
      <c r="E24" s="169">
        <v>2.016</v>
      </c>
      <c r="F24" s="164"/>
      <c r="G24" s="164"/>
      <c r="H24" s="164"/>
      <c r="I24" s="164"/>
      <c r="J24" s="164"/>
      <c r="K24" s="164"/>
      <c r="L24" s="164"/>
      <c r="M24" s="164"/>
      <c r="N24" s="161"/>
      <c r="O24" s="161"/>
      <c r="P24" s="161"/>
      <c r="Q24" s="161"/>
      <c r="R24" s="161"/>
      <c r="S24" s="161"/>
      <c r="T24" s="165"/>
      <c r="U24" s="161"/>
      <c r="V24" s="166"/>
      <c r="W24" s="166"/>
      <c r="X24" s="166"/>
      <c r="Y24" s="166"/>
      <c r="Z24" s="166"/>
      <c r="AA24" s="166"/>
      <c r="AB24" s="166"/>
      <c r="AC24" s="166"/>
      <c r="AD24" s="166"/>
      <c r="AE24" s="166" t="s">
        <v>165</v>
      </c>
      <c r="AF24" s="166">
        <v>0</v>
      </c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">
      <c r="A25" s="158">
        <v>6</v>
      </c>
      <c r="B25" s="159" t="s">
        <v>176</v>
      </c>
      <c r="C25" s="160" t="s">
        <v>177</v>
      </c>
      <c r="D25" s="161" t="s">
        <v>162</v>
      </c>
      <c r="E25" s="162">
        <v>3.891</v>
      </c>
      <c r="F25" s="163"/>
      <c r="G25" s="164">
        <f>ROUND(E25*F25,2)</f>
        <v>0</v>
      </c>
      <c r="H25" s="163"/>
      <c r="I25" s="164">
        <f>ROUND(E25*H25,2)</f>
        <v>0</v>
      </c>
      <c r="J25" s="163"/>
      <c r="K25" s="164">
        <f>ROUND(E25*J25,2)</f>
        <v>0</v>
      </c>
      <c r="L25" s="164">
        <v>21</v>
      </c>
      <c r="M25" s="164">
        <f>G25*(1+L25/100)</f>
        <v>0</v>
      </c>
      <c r="N25" s="161">
        <v>0</v>
      </c>
      <c r="O25" s="161">
        <f>ROUND(E25*N25,5)</f>
        <v>0</v>
      </c>
      <c r="P25" s="161">
        <v>0</v>
      </c>
      <c r="Q25" s="161">
        <f>ROUND(E25*P25,5)</f>
        <v>0</v>
      </c>
      <c r="R25" s="161"/>
      <c r="S25" s="161"/>
      <c r="T25" s="165">
        <v>0</v>
      </c>
      <c r="U25" s="161">
        <f>ROUND(E25*T25,2)</f>
        <v>0</v>
      </c>
      <c r="V25" s="166"/>
      <c r="W25" s="166"/>
      <c r="X25" s="166"/>
      <c r="Y25" s="166"/>
      <c r="Z25" s="166"/>
      <c r="AA25" s="166"/>
      <c r="AB25" s="166"/>
      <c r="AC25" s="166"/>
      <c r="AD25" s="166"/>
      <c r="AE25" s="166" t="s">
        <v>163</v>
      </c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 x14ac:dyDescent="0.2">
      <c r="A26" s="158">
        <v>7</v>
      </c>
      <c r="B26" s="159" t="s">
        <v>178</v>
      </c>
      <c r="C26" s="160" t="s">
        <v>179</v>
      </c>
      <c r="D26" s="161" t="s">
        <v>162</v>
      </c>
      <c r="E26" s="162">
        <v>7.28</v>
      </c>
      <c r="F26" s="163"/>
      <c r="G26" s="164">
        <f>ROUND(E26*F26,2)</f>
        <v>0</v>
      </c>
      <c r="H26" s="163"/>
      <c r="I26" s="164">
        <f>ROUND(E26*H26,2)</f>
        <v>0</v>
      </c>
      <c r="J26" s="163"/>
      <c r="K26" s="164">
        <f>ROUND(E26*J26,2)</f>
        <v>0</v>
      </c>
      <c r="L26" s="164">
        <v>21</v>
      </c>
      <c r="M26" s="164">
        <f>G26*(1+L26/100)</f>
        <v>0</v>
      </c>
      <c r="N26" s="161">
        <v>0</v>
      </c>
      <c r="O26" s="161">
        <f>ROUND(E26*N26,5)</f>
        <v>0</v>
      </c>
      <c r="P26" s="161">
        <v>0</v>
      </c>
      <c r="Q26" s="161">
        <f>ROUND(E26*P26,5)</f>
        <v>0</v>
      </c>
      <c r="R26" s="161"/>
      <c r="S26" s="161"/>
      <c r="T26" s="165">
        <v>1.1499999999999999</v>
      </c>
      <c r="U26" s="161">
        <f>ROUND(E26*T26,2)</f>
        <v>8.3699999999999992</v>
      </c>
      <c r="V26" s="166"/>
      <c r="W26" s="166"/>
      <c r="X26" s="166"/>
      <c r="Y26" s="166"/>
      <c r="Z26" s="166"/>
      <c r="AA26" s="166"/>
      <c r="AB26" s="166"/>
      <c r="AC26" s="166"/>
      <c r="AD26" s="166"/>
      <c r="AE26" s="166" t="s">
        <v>163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">
      <c r="A27" s="158">
        <v>8</v>
      </c>
      <c r="B27" s="159" t="s">
        <v>180</v>
      </c>
      <c r="C27" s="160" t="s">
        <v>181</v>
      </c>
      <c r="D27" s="161" t="s">
        <v>182</v>
      </c>
      <c r="E27" s="162">
        <v>4.2</v>
      </c>
      <c r="F27" s="163"/>
      <c r="G27" s="164">
        <f>ROUND(E27*F27,2)</f>
        <v>0</v>
      </c>
      <c r="H27" s="163"/>
      <c r="I27" s="164">
        <f>ROUND(E27*H27,2)</f>
        <v>0</v>
      </c>
      <c r="J27" s="163"/>
      <c r="K27" s="164">
        <f>ROUND(E27*J27,2)</f>
        <v>0</v>
      </c>
      <c r="L27" s="164">
        <v>21</v>
      </c>
      <c r="M27" s="164">
        <f>G27*(1+L27/100)</f>
        <v>0</v>
      </c>
      <c r="N27" s="161">
        <v>0</v>
      </c>
      <c r="O27" s="161">
        <f>ROUND(E27*N27,5)</f>
        <v>0</v>
      </c>
      <c r="P27" s="161">
        <v>0</v>
      </c>
      <c r="Q27" s="161">
        <f>ROUND(E27*P27,5)</f>
        <v>0</v>
      </c>
      <c r="R27" s="161"/>
      <c r="S27" s="161"/>
      <c r="T27" s="165">
        <v>0.19</v>
      </c>
      <c r="U27" s="161">
        <f>ROUND(E27*T27,2)</f>
        <v>0.8</v>
      </c>
      <c r="V27" s="166"/>
      <c r="W27" s="166"/>
      <c r="X27" s="166"/>
      <c r="Y27" s="166"/>
      <c r="Z27" s="166"/>
      <c r="AA27" s="166"/>
      <c r="AB27" s="166"/>
      <c r="AC27" s="166"/>
      <c r="AD27" s="166"/>
      <c r="AE27" s="166" t="s">
        <v>163</v>
      </c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">
      <c r="A28" s="158"/>
      <c r="B28" s="159"/>
      <c r="C28" s="167" t="s">
        <v>387</v>
      </c>
      <c r="D28" s="168"/>
      <c r="E28" s="169">
        <v>4.2</v>
      </c>
      <c r="F28" s="164"/>
      <c r="G28" s="164"/>
      <c r="H28" s="164"/>
      <c r="I28" s="164"/>
      <c r="J28" s="164"/>
      <c r="K28" s="164"/>
      <c r="L28" s="164"/>
      <c r="M28" s="164"/>
      <c r="N28" s="161"/>
      <c r="O28" s="161"/>
      <c r="P28" s="161"/>
      <c r="Q28" s="161"/>
      <c r="R28" s="161"/>
      <c r="S28" s="161"/>
      <c r="T28" s="165"/>
      <c r="U28" s="161"/>
      <c r="V28" s="166"/>
      <c r="W28" s="166"/>
      <c r="X28" s="166"/>
      <c r="Y28" s="166"/>
      <c r="Z28" s="166"/>
      <c r="AA28" s="166"/>
      <c r="AB28" s="166"/>
      <c r="AC28" s="166"/>
      <c r="AD28" s="166"/>
      <c r="AE28" s="166" t="s">
        <v>165</v>
      </c>
      <c r="AF28" s="166">
        <v>0</v>
      </c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">
      <c r="A29" s="158">
        <v>9</v>
      </c>
      <c r="B29" s="159" t="s">
        <v>183</v>
      </c>
      <c r="C29" s="160" t="s">
        <v>184</v>
      </c>
      <c r="D29" s="161" t="s">
        <v>182</v>
      </c>
      <c r="E29" s="162">
        <v>4.2</v>
      </c>
      <c r="F29" s="163"/>
      <c r="G29" s="164">
        <f>ROUND(E29*F29,2)</f>
        <v>0</v>
      </c>
      <c r="H29" s="163"/>
      <c r="I29" s="164">
        <f>ROUND(E29*H29,2)</f>
        <v>0</v>
      </c>
      <c r="J29" s="163"/>
      <c r="K29" s="164">
        <f>ROUND(E29*J29,2)</f>
        <v>0</v>
      </c>
      <c r="L29" s="164">
        <v>21</v>
      </c>
      <c r="M29" s="164">
        <f>G29*(1+L29/100)</f>
        <v>0</v>
      </c>
      <c r="N29" s="161">
        <v>3.0000000000000001E-5</v>
      </c>
      <c r="O29" s="161">
        <f>ROUND(E29*N29,5)</f>
        <v>1.2999999999999999E-4</v>
      </c>
      <c r="P29" s="161">
        <v>0</v>
      </c>
      <c r="Q29" s="161">
        <f>ROUND(E29*P29,5)</f>
        <v>0</v>
      </c>
      <c r="R29" s="161"/>
      <c r="S29" s="161"/>
      <c r="T29" s="165">
        <v>0.113</v>
      </c>
      <c r="U29" s="161">
        <f>ROUND(E29*T29,2)</f>
        <v>0.47</v>
      </c>
      <c r="V29" s="166"/>
      <c r="W29" s="166"/>
      <c r="X29" s="166"/>
      <c r="Y29" s="166"/>
      <c r="Z29" s="166"/>
      <c r="AA29" s="166"/>
      <c r="AB29" s="166"/>
      <c r="AC29" s="166"/>
      <c r="AD29" s="166"/>
      <c r="AE29" s="166" t="s">
        <v>185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">
      <c r="A30" s="158">
        <v>10</v>
      </c>
      <c r="B30" s="159" t="s">
        <v>186</v>
      </c>
      <c r="C30" s="160" t="s">
        <v>187</v>
      </c>
      <c r="D30" s="161" t="s">
        <v>182</v>
      </c>
      <c r="E30" s="162">
        <v>9.375</v>
      </c>
      <c r="F30" s="163"/>
      <c r="G30" s="164">
        <f>ROUND(E30*F30,2)</f>
        <v>0</v>
      </c>
      <c r="H30" s="163"/>
      <c r="I30" s="164">
        <f>ROUND(E30*H30,2)</f>
        <v>0</v>
      </c>
      <c r="J30" s="163"/>
      <c r="K30" s="164">
        <f>ROUND(E30*J30,2)</f>
        <v>0</v>
      </c>
      <c r="L30" s="164">
        <v>21</v>
      </c>
      <c r="M30" s="164">
        <f>G30*(1+L30/100)</f>
        <v>0</v>
      </c>
      <c r="N30" s="161">
        <v>0</v>
      </c>
      <c r="O30" s="161">
        <f>ROUND(E30*N30,5)</f>
        <v>0</v>
      </c>
      <c r="P30" s="161">
        <v>0</v>
      </c>
      <c r="Q30" s="161">
        <f>ROUND(E30*P30,5)</f>
        <v>0</v>
      </c>
      <c r="R30" s="161"/>
      <c r="S30" s="161"/>
      <c r="T30" s="165">
        <v>0.20899999999999999</v>
      </c>
      <c r="U30" s="161">
        <f>ROUND(E30*T30,2)</f>
        <v>1.96</v>
      </c>
      <c r="V30" s="166"/>
      <c r="W30" s="166"/>
      <c r="X30" s="166"/>
      <c r="Y30" s="166"/>
      <c r="Z30" s="166"/>
      <c r="AA30" s="166"/>
      <c r="AB30" s="166"/>
      <c r="AC30" s="166"/>
      <c r="AD30" s="166"/>
      <c r="AE30" s="166" t="s">
        <v>163</v>
      </c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 x14ac:dyDescent="0.2">
      <c r="A31" s="158"/>
      <c r="B31" s="159"/>
      <c r="C31" s="167" t="s">
        <v>188</v>
      </c>
      <c r="D31" s="168"/>
      <c r="E31" s="169"/>
      <c r="F31" s="164"/>
      <c r="G31" s="164"/>
      <c r="H31" s="164"/>
      <c r="I31" s="164"/>
      <c r="J31" s="164"/>
      <c r="K31" s="164"/>
      <c r="L31" s="164"/>
      <c r="M31" s="164"/>
      <c r="N31" s="161"/>
      <c r="O31" s="161"/>
      <c r="P31" s="161"/>
      <c r="Q31" s="161"/>
      <c r="R31" s="161"/>
      <c r="S31" s="161"/>
      <c r="T31" s="165"/>
      <c r="U31" s="161"/>
      <c r="V31" s="166"/>
      <c r="W31" s="166"/>
      <c r="X31" s="166"/>
      <c r="Y31" s="166"/>
      <c r="Z31" s="166"/>
      <c r="AA31" s="166"/>
      <c r="AB31" s="166"/>
      <c r="AC31" s="166"/>
      <c r="AD31" s="166"/>
      <c r="AE31" s="166" t="s">
        <v>165</v>
      </c>
      <c r="AF31" s="166">
        <v>0</v>
      </c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 x14ac:dyDescent="0.2">
      <c r="A32" s="158"/>
      <c r="B32" s="159"/>
      <c r="C32" s="167" t="s">
        <v>386</v>
      </c>
      <c r="D32" s="168"/>
      <c r="E32" s="169">
        <v>9.375</v>
      </c>
      <c r="F32" s="164"/>
      <c r="G32" s="164"/>
      <c r="H32" s="164"/>
      <c r="I32" s="164"/>
      <c r="J32" s="164"/>
      <c r="K32" s="164"/>
      <c r="L32" s="164"/>
      <c r="M32" s="164"/>
      <c r="N32" s="161"/>
      <c r="O32" s="161"/>
      <c r="P32" s="161"/>
      <c r="Q32" s="161"/>
      <c r="R32" s="161"/>
      <c r="S32" s="161"/>
      <c r="T32" s="165"/>
      <c r="U32" s="161"/>
      <c r="V32" s="166"/>
      <c r="W32" s="166"/>
      <c r="X32" s="166"/>
      <c r="Y32" s="166"/>
      <c r="Z32" s="166"/>
      <c r="AA32" s="166"/>
      <c r="AB32" s="166"/>
      <c r="AC32" s="166"/>
      <c r="AD32" s="166"/>
      <c r="AE32" s="166" t="s">
        <v>165</v>
      </c>
      <c r="AF32" s="166">
        <v>0</v>
      </c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ht="22.5" outlineLevel="1" x14ac:dyDescent="0.2">
      <c r="A33" s="158">
        <v>11</v>
      </c>
      <c r="B33" s="159" t="s">
        <v>189</v>
      </c>
      <c r="C33" s="160" t="s">
        <v>190</v>
      </c>
      <c r="D33" s="161" t="s">
        <v>182</v>
      </c>
      <c r="E33" s="162">
        <v>6.25</v>
      </c>
      <c r="F33" s="163"/>
      <c r="G33" s="164">
        <f>ROUND(E33*F33,2)</f>
        <v>0</v>
      </c>
      <c r="H33" s="163"/>
      <c r="I33" s="164">
        <f>ROUND(E33*H33,2)</f>
        <v>0</v>
      </c>
      <c r="J33" s="163"/>
      <c r="K33" s="164">
        <f>ROUND(E33*J33,2)</f>
        <v>0</v>
      </c>
      <c r="L33" s="164">
        <v>21</v>
      </c>
      <c r="M33" s="164">
        <f>G33*(1+L33/100)</f>
        <v>0</v>
      </c>
      <c r="N33" s="161">
        <v>0</v>
      </c>
      <c r="O33" s="161">
        <f>ROUND(E33*N33,5)</f>
        <v>0</v>
      </c>
      <c r="P33" s="161">
        <v>0</v>
      </c>
      <c r="Q33" s="161">
        <f>ROUND(E33*P33,5)</f>
        <v>0</v>
      </c>
      <c r="R33" s="161"/>
      <c r="S33" s="161"/>
      <c r="T33" s="165">
        <v>0.28499999999999998</v>
      </c>
      <c r="U33" s="161">
        <f>ROUND(E33*T33,2)</f>
        <v>1.78</v>
      </c>
      <c r="V33" s="166"/>
      <c r="W33" s="166"/>
      <c r="X33" s="166"/>
      <c r="Y33" s="166"/>
      <c r="Z33" s="166"/>
      <c r="AA33" s="166"/>
      <c r="AB33" s="166"/>
      <c r="AC33" s="166"/>
      <c r="AD33" s="166"/>
      <c r="AE33" s="166" t="s">
        <v>163</v>
      </c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">
      <c r="A34" s="158"/>
      <c r="B34" s="159"/>
      <c r="C34" s="167" t="s">
        <v>188</v>
      </c>
      <c r="D34" s="168"/>
      <c r="E34" s="169"/>
      <c r="F34" s="164"/>
      <c r="G34" s="164"/>
      <c r="H34" s="164"/>
      <c r="I34" s="164"/>
      <c r="J34" s="164"/>
      <c r="K34" s="164"/>
      <c r="L34" s="164"/>
      <c r="M34" s="164"/>
      <c r="N34" s="161"/>
      <c r="O34" s="161"/>
      <c r="P34" s="161"/>
      <c r="Q34" s="161"/>
      <c r="R34" s="161"/>
      <c r="S34" s="161"/>
      <c r="T34" s="165"/>
      <c r="U34" s="161"/>
      <c r="V34" s="166"/>
      <c r="W34" s="166"/>
      <c r="X34" s="166"/>
      <c r="Y34" s="166"/>
      <c r="Z34" s="166"/>
      <c r="AA34" s="166"/>
      <c r="AB34" s="166"/>
      <c r="AC34" s="166"/>
      <c r="AD34" s="166"/>
      <c r="AE34" s="166" t="s">
        <v>165</v>
      </c>
      <c r="AF34" s="166">
        <v>0</v>
      </c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">
      <c r="A35" s="158"/>
      <c r="B35" s="159"/>
      <c r="C35" s="167" t="s">
        <v>367</v>
      </c>
      <c r="D35" s="168"/>
      <c r="E35" s="169">
        <v>6.25</v>
      </c>
      <c r="F35" s="164"/>
      <c r="G35" s="164"/>
      <c r="H35" s="164"/>
      <c r="I35" s="164"/>
      <c r="J35" s="164"/>
      <c r="K35" s="164"/>
      <c r="L35" s="164"/>
      <c r="M35" s="164"/>
      <c r="N35" s="161"/>
      <c r="O35" s="161"/>
      <c r="P35" s="161"/>
      <c r="Q35" s="161"/>
      <c r="R35" s="161"/>
      <c r="S35" s="161"/>
      <c r="T35" s="165"/>
      <c r="U35" s="161"/>
      <c r="V35" s="166"/>
      <c r="W35" s="166"/>
      <c r="X35" s="166"/>
      <c r="Y35" s="166"/>
      <c r="Z35" s="166"/>
      <c r="AA35" s="166"/>
      <c r="AB35" s="166"/>
      <c r="AC35" s="166"/>
      <c r="AD35" s="166"/>
      <c r="AE35" s="166" t="s">
        <v>165</v>
      </c>
      <c r="AF35" s="166">
        <v>0</v>
      </c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x14ac:dyDescent="0.2">
      <c r="A36" s="170" t="s">
        <v>158</v>
      </c>
      <c r="B36" s="171" t="s">
        <v>109</v>
      </c>
      <c r="C36" s="172" t="s">
        <v>110</v>
      </c>
      <c r="D36" s="173"/>
      <c r="E36" s="174"/>
      <c r="F36" s="175"/>
      <c r="G36" s="175">
        <f>SUMIF(AE37:AE63,"&lt;&gt;NOR",G37:G63)</f>
        <v>0</v>
      </c>
      <c r="H36" s="175"/>
      <c r="I36" s="175">
        <f>SUM(I37:I63)</f>
        <v>0</v>
      </c>
      <c r="J36" s="175"/>
      <c r="K36" s="175">
        <f>SUM(K37:K63)</f>
        <v>0</v>
      </c>
      <c r="L36" s="175"/>
      <c r="M36" s="175">
        <f>SUM(M37:M63)</f>
        <v>0</v>
      </c>
      <c r="N36" s="173"/>
      <c r="O36" s="173">
        <f>SUM(O37:O63)</f>
        <v>4.9425899999999992</v>
      </c>
      <c r="P36" s="173"/>
      <c r="Q36" s="173">
        <f>SUM(Q37:Q63)</f>
        <v>0.41599999999999998</v>
      </c>
      <c r="R36" s="173"/>
      <c r="S36" s="173"/>
      <c r="T36" s="176"/>
      <c r="U36" s="173">
        <f>SUM(U37:U63)</f>
        <v>62.190000000000005</v>
      </c>
      <c r="AE36" t="s">
        <v>159</v>
      </c>
    </row>
    <row r="37" spans="1:60" outlineLevel="1" x14ac:dyDescent="0.2">
      <c r="A37" s="158">
        <v>12</v>
      </c>
      <c r="B37" s="159" t="s">
        <v>191</v>
      </c>
      <c r="C37" s="160" t="s">
        <v>192</v>
      </c>
      <c r="D37" s="161" t="s">
        <v>162</v>
      </c>
      <c r="E37" s="162">
        <v>2.016</v>
      </c>
      <c r="F37" s="163"/>
      <c r="G37" s="164">
        <f>ROUND(E37*F37,2)</f>
        <v>0</v>
      </c>
      <c r="H37" s="163"/>
      <c r="I37" s="164">
        <f>ROUND(E37*H37,2)</f>
        <v>0</v>
      </c>
      <c r="J37" s="163"/>
      <c r="K37" s="164">
        <f>ROUND(E37*J37,2)</f>
        <v>0</v>
      </c>
      <c r="L37" s="164">
        <v>21</v>
      </c>
      <c r="M37" s="164">
        <f>G37*(1+L37/100)</f>
        <v>0</v>
      </c>
      <c r="N37" s="161">
        <v>2.2072600000000002</v>
      </c>
      <c r="O37" s="161">
        <f>ROUND(E37*N37,5)</f>
        <v>4.44984</v>
      </c>
      <c r="P37" s="161">
        <v>0</v>
      </c>
      <c r="Q37" s="161">
        <f>ROUND(E37*P37,5)</f>
        <v>0</v>
      </c>
      <c r="R37" s="161"/>
      <c r="S37" s="161"/>
      <c r="T37" s="165">
        <v>3.407</v>
      </c>
      <c r="U37" s="161">
        <f>ROUND(E37*T37,2)</f>
        <v>6.87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 t="s">
        <v>163</v>
      </c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">
      <c r="A38" s="158"/>
      <c r="B38" s="159"/>
      <c r="C38" s="167" t="s">
        <v>193</v>
      </c>
      <c r="D38" s="168"/>
      <c r="E38" s="169"/>
      <c r="F38" s="164"/>
      <c r="G38" s="164"/>
      <c r="H38" s="164"/>
      <c r="I38" s="164"/>
      <c r="J38" s="164"/>
      <c r="K38" s="164"/>
      <c r="L38" s="164"/>
      <c r="M38" s="164"/>
      <c r="N38" s="161"/>
      <c r="O38" s="161"/>
      <c r="P38" s="161"/>
      <c r="Q38" s="161"/>
      <c r="R38" s="161"/>
      <c r="S38" s="161"/>
      <c r="T38" s="165"/>
      <c r="U38" s="161"/>
      <c r="V38" s="166"/>
      <c r="W38" s="166"/>
      <c r="X38" s="166"/>
      <c r="Y38" s="166"/>
      <c r="Z38" s="166"/>
      <c r="AA38" s="166"/>
      <c r="AB38" s="166"/>
      <c r="AC38" s="166"/>
      <c r="AD38" s="166"/>
      <c r="AE38" s="166" t="s">
        <v>165</v>
      </c>
      <c r="AF38" s="166">
        <v>0</v>
      </c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">
      <c r="A39" s="158"/>
      <c r="B39" s="159"/>
      <c r="C39" s="167" t="s">
        <v>385</v>
      </c>
      <c r="D39" s="168"/>
      <c r="E39" s="169">
        <v>2.016</v>
      </c>
      <c r="F39" s="164"/>
      <c r="G39" s="164"/>
      <c r="H39" s="164"/>
      <c r="I39" s="164"/>
      <c r="J39" s="164"/>
      <c r="K39" s="164"/>
      <c r="L39" s="164"/>
      <c r="M39" s="164"/>
      <c r="N39" s="161"/>
      <c r="O39" s="161"/>
      <c r="P39" s="161"/>
      <c r="Q39" s="161"/>
      <c r="R39" s="161"/>
      <c r="S39" s="161"/>
      <c r="T39" s="165"/>
      <c r="U39" s="161"/>
      <c r="V39" s="166"/>
      <c r="W39" s="166"/>
      <c r="X39" s="166"/>
      <c r="Y39" s="166"/>
      <c r="Z39" s="166"/>
      <c r="AA39" s="166"/>
      <c r="AB39" s="166"/>
      <c r="AC39" s="166"/>
      <c r="AD39" s="166"/>
      <c r="AE39" s="166" t="s">
        <v>165</v>
      </c>
      <c r="AF39" s="166">
        <v>0</v>
      </c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">
      <c r="A40" s="158">
        <v>13</v>
      </c>
      <c r="B40" s="159" t="s">
        <v>194</v>
      </c>
      <c r="C40" s="160" t="s">
        <v>195</v>
      </c>
      <c r="D40" s="161" t="s">
        <v>182</v>
      </c>
      <c r="E40" s="162">
        <v>6.95</v>
      </c>
      <c r="F40" s="163"/>
      <c r="G40" s="164">
        <f>ROUND(E40*F40,2)</f>
        <v>0</v>
      </c>
      <c r="H40" s="163"/>
      <c r="I40" s="164">
        <f>ROUND(E40*H40,2)</f>
        <v>0</v>
      </c>
      <c r="J40" s="163"/>
      <c r="K40" s="164">
        <f>ROUND(E40*J40,2)</f>
        <v>0</v>
      </c>
      <c r="L40" s="164">
        <v>21</v>
      </c>
      <c r="M40" s="164">
        <f>G40*(1+L40/100)</f>
        <v>0</v>
      </c>
      <c r="N40" s="161">
        <v>0</v>
      </c>
      <c r="O40" s="161">
        <f>ROUND(E40*N40,5)</f>
        <v>0</v>
      </c>
      <c r="P40" s="161">
        <v>0</v>
      </c>
      <c r="Q40" s="161">
        <f>ROUND(E40*P40,5)</f>
        <v>0</v>
      </c>
      <c r="R40" s="161"/>
      <c r="S40" s="161"/>
      <c r="T40" s="165">
        <v>0.34899999999999998</v>
      </c>
      <c r="U40" s="161">
        <f>ROUND(E40*T40,2)</f>
        <v>2.4300000000000002</v>
      </c>
      <c r="V40" s="166"/>
      <c r="W40" s="166"/>
      <c r="X40" s="166"/>
      <c r="Y40" s="166"/>
      <c r="Z40" s="166"/>
      <c r="AA40" s="166"/>
      <c r="AB40" s="166"/>
      <c r="AC40" s="166"/>
      <c r="AD40" s="166"/>
      <c r="AE40" s="166" t="s">
        <v>163</v>
      </c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">
      <c r="A41" s="158"/>
      <c r="B41" s="159"/>
      <c r="C41" s="167" t="s">
        <v>384</v>
      </c>
      <c r="D41" s="168"/>
      <c r="E41" s="169"/>
      <c r="F41" s="164"/>
      <c r="G41" s="164"/>
      <c r="H41" s="164"/>
      <c r="I41" s="164"/>
      <c r="J41" s="164"/>
      <c r="K41" s="164"/>
      <c r="L41" s="164"/>
      <c r="M41" s="164"/>
      <c r="N41" s="161"/>
      <c r="O41" s="161"/>
      <c r="P41" s="161"/>
      <c r="Q41" s="161"/>
      <c r="R41" s="161"/>
      <c r="S41" s="161"/>
      <c r="T41" s="165"/>
      <c r="U41" s="161"/>
      <c r="V41" s="166"/>
      <c r="W41" s="166"/>
      <c r="X41" s="166"/>
      <c r="Y41" s="166"/>
      <c r="Z41" s="166"/>
      <c r="AA41" s="166"/>
      <c r="AB41" s="166"/>
      <c r="AC41" s="166"/>
      <c r="AD41" s="166"/>
      <c r="AE41" s="166" t="s">
        <v>165</v>
      </c>
      <c r="AF41" s="166">
        <v>0</v>
      </c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">
      <c r="A42" s="158"/>
      <c r="B42" s="159"/>
      <c r="C42" s="167" t="s">
        <v>383</v>
      </c>
      <c r="D42" s="168"/>
      <c r="E42" s="169">
        <v>0.7</v>
      </c>
      <c r="F42" s="164"/>
      <c r="G42" s="164"/>
      <c r="H42" s="164"/>
      <c r="I42" s="164"/>
      <c r="J42" s="164"/>
      <c r="K42" s="164"/>
      <c r="L42" s="164"/>
      <c r="M42" s="164"/>
      <c r="N42" s="161"/>
      <c r="O42" s="161"/>
      <c r="P42" s="161"/>
      <c r="Q42" s="161"/>
      <c r="R42" s="161"/>
      <c r="S42" s="161"/>
      <c r="T42" s="165"/>
      <c r="U42" s="161"/>
      <c r="V42" s="166"/>
      <c r="W42" s="166"/>
      <c r="X42" s="166"/>
      <c r="Y42" s="166"/>
      <c r="Z42" s="166"/>
      <c r="AA42" s="166"/>
      <c r="AB42" s="166"/>
      <c r="AC42" s="166"/>
      <c r="AD42" s="166"/>
      <c r="AE42" s="166" t="s">
        <v>165</v>
      </c>
      <c r="AF42" s="166">
        <v>0</v>
      </c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">
      <c r="A43" s="158"/>
      <c r="B43" s="159"/>
      <c r="C43" s="167" t="s">
        <v>382</v>
      </c>
      <c r="D43" s="168"/>
      <c r="E43" s="169"/>
      <c r="F43" s="164"/>
      <c r="G43" s="164"/>
      <c r="H43" s="164"/>
      <c r="I43" s="164"/>
      <c r="J43" s="164"/>
      <c r="K43" s="164"/>
      <c r="L43" s="164"/>
      <c r="M43" s="164"/>
      <c r="N43" s="161"/>
      <c r="O43" s="161"/>
      <c r="P43" s="161"/>
      <c r="Q43" s="161"/>
      <c r="R43" s="161"/>
      <c r="S43" s="161"/>
      <c r="T43" s="165"/>
      <c r="U43" s="161"/>
      <c r="V43" s="166"/>
      <c r="W43" s="166"/>
      <c r="X43" s="166"/>
      <c r="Y43" s="166"/>
      <c r="Z43" s="166"/>
      <c r="AA43" s="166"/>
      <c r="AB43" s="166"/>
      <c r="AC43" s="166"/>
      <c r="AD43" s="166"/>
      <c r="AE43" s="166" t="s">
        <v>165</v>
      </c>
      <c r="AF43" s="166">
        <v>0</v>
      </c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 x14ac:dyDescent="0.2">
      <c r="A44" s="158"/>
      <c r="B44" s="159"/>
      <c r="C44" s="167" t="s">
        <v>367</v>
      </c>
      <c r="D44" s="168"/>
      <c r="E44" s="169">
        <v>6.25</v>
      </c>
      <c r="F44" s="164"/>
      <c r="G44" s="164"/>
      <c r="H44" s="164"/>
      <c r="I44" s="164"/>
      <c r="J44" s="164"/>
      <c r="K44" s="164"/>
      <c r="L44" s="164"/>
      <c r="M44" s="164"/>
      <c r="N44" s="161"/>
      <c r="O44" s="161"/>
      <c r="P44" s="161"/>
      <c r="Q44" s="161"/>
      <c r="R44" s="161"/>
      <c r="S44" s="161"/>
      <c r="T44" s="165"/>
      <c r="U44" s="161"/>
      <c r="V44" s="166"/>
      <c r="W44" s="166"/>
      <c r="X44" s="166"/>
      <c r="Y44" s="166"/>
      <c r="Z44" s="166"/>
      <c r="AA44" s="166"/>
      <c r="AB44" s="166"/>
      <c r="AC44" s="166"/>
      <c r="AD44" s="166"/>
      <c r="AE44" s="166" t="s">
        <v>165</v>
      </c>
      <c r="AF44" s="166">
        <v>0</v>
      </c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">
      <c r="A45" s="158">
        <v>14</v>
      </c>
      <c r="B45" s="159" t="s">
        <v>196</v>
      </c>
      <c r="C45" s="160" t="s">
        <v>197</v>
      </c>
      <c r="D45" s="161" t="s">
        <v>182</v>
      </c>
      <c r="E45" s="162">
        <v>3.45</v>
      </c>
      <c r="F45" s="163"/>
      <c r="G45" s="164">
        <f>ROUND(E45*F45,2)</f>
        <v>0</v>
      </c>
      <c r="H45" s="163"/>
      <c r="I45" s="164">
        <f>ROUND(E45*H45,2)</f>
        <v>0</v>
      </c>
      <c r="J45" s="163"/>
      <c r="K45" s="164">
        <f>ROUND(E45*J45,2)</f>
        <v>0</v>
      </c>
      <c r="L45" s="164">
        <v>21</v>
      </c>
      <c r="M45" s="164">
        <f>G45*(1+L45/100)</f>
        <v>0</v>
      </c>
      <c r="N45" s="161">
        <v>0</v>
      </c>
      <c r="O45" s="161">
        <f>ROUND(E45*N45,5)</f>
        <v>0</v>
      </c>
      <c r="P45" s="161">
        <v>0</v>
      </c>
      <c r="Q45" s="161">
        <f>ROUND(E45*P45,5)</f>
        <v>0</v>
      </c>
      <c r="R45" s="161"/>
      <c r="S45" s="161"/>
      <c r="T45" s="165">
        <v>0.40100000000000002</v>
      </c>
      <c r="U45" s="161">
        <f>ROUND(E45*T45,2)</f>
        <v>1.38</v>
      </c>
      <c r="V45" s="166"/>
      <c r="W45" s="166"/>
      <c r="X45" s="166"/>
      <c r="Y45" s="166"/>
      <c r="Z45" s="166"/>
      <c r="AA45" s="166"/>
      <c r="AB45" s="166"/>
      <c r="AC45" s="166"/>
      <c r="AD45" s="166"/>
      <c r="AE45" s="166" t="s">
        <v>163</v>
      </c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">
      <c r="A46" s="158"/>
      <c r="B46" s="159"/>
      <c r="C46" s="167" t="s">
        <v>325</v>
      </c>
      <c r="D46" s="168"/>
      <c r="E46" s="169"/>
      <c r="F46" s="164"/>
      <c r="G46" s="164"/>
      <c r="H46" s="164"/>
      <c r="I46" s="164"/>
      <c r="J46" s="164"/>
      <c r="K46" s="164"/>
      <c r="L46" s="164"/>
      <c r="M46" s="164"/>
      <c r="N46" s="161"/>
      <c r="O46" s="161"/>
      <c r="P46" s="161"/>
      <c r="Q46" s="161"/>
      <c r="R46" s="161"/>
      <c r="S46" s="161"/>
      <c r="T46" s="165"/>
      <c r="U46" s="161"/>
      <c r="V46" s="166"/>
      <c r="W46" s="166"/>
      <c r="X46" s="166"/>
      <c r="Y46" s="166"/>
      <c r="Z46" s="166"/>
      <c r="AA46" s="166"/>
      <c r="AB46" s="166"/>
      <c r="AC46" s="166"/>
      <c r="AD46" s="166"/>
      <c r="AE46" s="166" t="s">
        <v>165</v>
      </c>
      <c r="AF46" s="166">
        <v>0</v>
      </c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">
      <c r="A47" s="158"/>
      <c r="B47" s="159"/>
      <c r="C47" s="167" t="s">
        <v>381</v>
      </c>
      <c r="D47" s="168"/>
      <c r="E47" s="169">
        <v>3.45</v>
      </c>
      <c r="F47" s="164"/>
      <c r="G47" s="164"/>
      <c r="H47" s="164"/>
      <c r="I47" s="164"/>
      <c r="J47" s="164"/>
      <c r="K47" s="164"/>
      <c r="L47" s="164"/>
      <c r="M47" s="164"/>
      <c r="N47" s="161"/>
      <c r="O47" s="161"/>
      <c r="P47" s="161"/>
      <c r="Q47" s="161"/>
      <c r="R47" s="161"/>
      <c r="S47" s="161"/>
      <c r="T47" s="165"/>
      <c r="U47" s="161"/>
      <c r="V47" s="166"/>
      <c r="W47" s="166"/>
      <c r="X47" s="166"/>
      <c r="Y47" s="166"/>
      <c r="Z47" s="166"/>
      <c r="AA47" s="166"/>
      <c r="AB47" s="166"/>
      <c r="AC47" s="166"/>
      <c r="AD47" s="166"/>
      <c r="AE47" s="166" t="s">
        <v>165</v>
      </c>
      <c r="AF47" s="166">
        <v>0</v>
      </c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">
      <c r="A48" s="158">
        <v>15</v>
      </c>
      <c r="B48" s="159" t="s">
        <v>198</v>
      </c>
      <c r="C48" s="160" t="s">
        <v>199</v>
      </c>
      <c r="D48" s="161" t="s">
        <v>182</v>
      </c>
      <c r="E48" s="162">
        <v>10.4</v>
      </c>
      <c r="F48" s="163"/>
      <c r="G48" s="164">
        <f>ROUND(E48*F48,2)</f>
        <v>0</v>
      </c>
      <c r="H48" s="163"/>
      <c r="I48" s="164">
        <f>ROUND(E48*H48,2)</f>
        <v>0</v>
      </c>
      <c r="J48" s="163"/>
      <c r="K48" s="164">
        <f>ROUND(E48*J48,2)</f>
        <v>0</v>
      </c>
      <c r="L48" s="164">
        <v>21</v>
      </c>
      <c r="M48" s="164">
        <f>G48*(1+L48/100)</f>
        <v>0</v>
      </c>
      <c r="N48" s="161">
        <v>6.1599999999999997E-3</v>
      </c>
      <c r="O48" s="161">
        <f>ROUND(E48*N48,5)</f>
        <v>6.4060000000000006E-2</v>
      </c>
      <c r="P48" s="161">
        <v>0</v>
      </c>
      <c r="Q48" s="161">
        <f>ROUND(E48*P48,5)</f>
        <v>0</v>
      </c>
      <c r="R48" s="161"/>
      <c r="S48" s="161"/>
      <c r="T48" s="165">
        <v>0.747</v>
      </c>
      <c r="U48" s="161">
        <f>ROUND(E48*T48,2)</f>
        <v>7.77</v>
      </c>
      <c r="V48" s="166"/>
      <c r="W48" s="166"/>
      <c r="X48" s="166"/>
      <c r="Y48" s="166"/>
      <c r="Z48" s="166"/>
      <c r="AA48" s="166"/>
      <c r="AB48" s="166"/>
      <c r="AC48" s="166"/>
      <c r="AD48" s="166"/>
      <c r="AE48" s="166" t="s">
        <v>163</v>
      </c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outlineLevel="1" x14ac:dyDescent="0.2">
      <c r="A49" s="158"/>
      <c r="B49" s="159"/>
      <c r="C49" s="167" t="s">
        <v>200</v>
      </c>
      <c r="D49" s="168"/>
      <c r="E49" s="169"/>
      <c r="F49" s="164"/>
      <c r="G49" s="164"/>
      <c r="H49" s="164"/>
      <c r="I49" s="164"/>
      <c r="J49" s="164"/>
      <c r="K49" s="164"/>
      <c r="L49" s="164"/>
      <c r="M49" s="164"/>
      <c r="N49" s="161"/>
      <c r="O49" s="161"/>
      <c r="P49" s="161"/>
      <c r="Q49" s="161"/>
      <c r="R49" s="161"/>
      <c r="S49" s="161"/>
      <c r="T49" s="165"/>
      <c r="U49" s="161"/>
      <c r="V49" s="166"/>
      <c r="W49" s="166"/>
      <c r="X49" s="166"/>
      <c r="Y49" s="166"/>
      <c r="Z49" s="166"/>
      <c r="AA49" s="166"/>
      <c r="AB49" s="166"/>
      <c r="AC49" s="166"/>
      <c r="AD49" s="166"/>
      <c r="AE49" s="166" t="s">
        <v>165</v>
      </c>
      <c r="AF49" s="166">
        <v>0</v>
      </c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outlineLevel="1" x14ac:dyDescent="0.2">
      <c r="A50" s="158"/>
      <c r="B50" s="159"/>
      <c r="C50" s="167" t="s">
        <v>380</v>
      </c>
      <c r="D50" s="168"/>
      <c r="E50" s="169">
        <v>10.4</v>
      </c>
      <c r="F50" s="164"/>
      <c r="G50" s="164"/>
      <c r="H50" s="164"/>
      <c r="I50" s="164"/>
      <c r="J50" s="164"/>
      <c r="K50" s="164"/>
      <c r="L50" s="164"/>
      <c r="M50" s="164"/>
      <c r="N50" s="161"/>
      <c r="O50" s="161"/>
      <c r="P50" s="161"/>
      <c r="Q50" s="161"/>
      <c r="R50" s="161"/>
      <c r="S50" s="161"/>
      <c r="T50" s="165"/>
      <c r="U50" s="161"/>
      <c r="V50" s="166"/>
      <c r="W50" s="166"/>
      <c r="X50" s="166"/>
      <c r="Y50" s="166"/>
      <c r="Z50" s="166"/>
      <c r="AA50" s="166"/>
      <c r="AB50" s="166"/>
      <c r="AC50" s="166"/>
      <c r="AD50" s="166"/>
      <c r="AE50" s="166" t="s">
        <v>165</v>
      </c>
      <c r="AF50" s="166">
        <v>0</v>
      </c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ht="22.5" outlineLevel="1" x14ac:dyDescent="0.2">
      <c r="A51" s="158">
        <v>16</v>
      </c>
      <c r="B51" s="159" t="s">
        <v>201</v>
      </c>
      <c r="C51" s="160" t="s">
        <v>202</v>
      </c>
      <c r="D51" s="161" t="s">
        <v>182</v>
      </c>
      <c r="E51" s="162">
        <v>10.4</v>
      </c>
      <c r="F51" s="163"/>
      <c r="G51" s="164">
        <f>ROUND(E51*F51,2)</f>
        <v>0</v>
      </c>
      <c r="H51" s="163"/>
      <c r="I51" s="164">
        <f>ROUND(E51*H51,2)</f>
        <v>0</v>
      </c>
      <c r="J51" s="163"/>
      <c r="K51" s="164">
        <f>ROUND(E51*J51,2)</f>
        <v>0</v>
      </c>
      <c r="L51" s="164">
        <v>21</v>
      </c>
      <c r="M51" s="164">
        <f>G51*(1+L51/100)</f>
        <v>0</v>
      </c>
      <c r="N51" s="161">
        <v>4.1029999999999997E-2</v>
      </c>
      <c r="O51" s="161">
        <f>ROUND(E51*N51,5)</f>
        <v>0.42670999999999998</v>
      </c>
      <c r="P51" s="161">
        <v>0</v>
      </c>
      <c r="Q51" s="161">
        <f>ROUND(E51*P51,5)</f>
        <v>0</v>
      </c>
      <c r="R51" s="161"/>
      <c r="S51" s="161"/>
      <c r="T51" s="165">
        <v>1.167</v>
      </c>
      <c r="U51" s="161">
        <f>ROUND(E51*T51,2)</f>
        <v>12.14</v>
      </c>
      <c r="V51" s="166"/>
      <c r="W51" s="166"/>
      <c r="X51" s="166"/>
      <c r="Y51" s="166"/>
      <c r="Z51" s="166"/>
      <c r="AA51" s="166"/>
      <c r="AB51" s="166"/>
      <c r="AC51" s="166"/>
      <c r="AD51" s="166"/>
      <c r="AE51" s="166" t="s">
        <v>163</v>
      </c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outlineLevel="1" x14ac:dyDescent="0.2">
      <c r="A52" s="158"/>
      <c r="B52" s="159"/>
      <c r="C52" s="250" t="s">
        <v>203</v>
      </c>
      <c r="D52" s="251"/>
      <c r="E52" s="252"/>
      <c r="F52" s="253"/>
      <c r="G52" s="254"/>
      <c r="H52" s="164"/>
      <c r="I52" s="164"/>
      <c r="J52" s="164"/>
      <c r="K52" s="164"/>
      <c r="L52" s="164"/>
      <c r="M52" s="164"/>
      <c r="N52" s="161"/>
      <c r="O52" s="161"/>
      <c r="P52" s="161"/>
      <c r="Q52" s="161"/>
      <c r="R52" s="161"/>
      <c r="S52" s="161"/>
      <c r="T52" s="165"/>
      <c r="U52" s="161"/>
      <c r="V52" s="166"/>
      <c r="W52" s="166"/>
      <c r="X52" s="166"/>
      <c r="Y52" s="166"/>
      <c r="Z52" s="166"/>
      <c r="AA52" s="166"/>
      <c r="AB52" s="166"/>
      <c r="AC52" s="166"/>
      <c r="AD52" s="166"/>
      <c r="AE52" s="166" t="s">
        <v>204</v>
      </c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77" t="str">
        <f>C52</f>
        <v>- hloubkové spárování aktivovanou maltou vápennou s příměsí přirozeného hydraulického vápna NHL2</v>
      </c>
      <c r="BB52" s="166"/>
      <c r="BC52" s="166"/>
      <c r="BD52" s="166"/>
      <c r="BE52" s="166"/>
      <c r="BF52" s="166"/>
      <c r="BG52" s="166"/>
      <c r="BH52" s="166"/>
    </row>
    <row r="53" spans="1:60" outlineLevel="1" x14ac:dyDescent="0.2">
      <c r="A53" s="158"/>
      <c r="B53" s="159"/>
      <c r="C53" s="250" t="s">
        <v>205</v>
      </c>
      <c r="D53" s="251"/>
      <c r="E53" s="252"/>
      <c r="F53" s="253"/>
      <c r="G53" s="254"/>
      <c r="H53" s="164"/>
      <c r="I53" s="164"/>
      <c r="J53" s="164"/>
      <c r="K53" s="164"/>
      <c r="L53" s="164"/>
      <c r="M53" s="164"/>
      <c r="N53" s="161"/>
      <c r="O53" s="161"/>
      <c r="P53" s="161"/>
      <c r="Q53" s="161"/>
      <c r="R53" s="161"/>
      <c r="S53" s="161"/>
      <c r="T53" s="165"/>
      <c r="U53" s="161"/>
      <c r="V53" s="166"/>
      <c r="W53" s="166"/>
      <c r="X53" s="166"/>
      <c r="Y53" s="166"/>
      <c r="Z53" s="166"/>
      <c r="AA53" s="166"/>
      <c r="AB53" s="166"/>
      <c r="AC53" s="166"/>
      <c r="AD53" s="166"/>
      <c r="AE53" s="166" t="s">
        <v>204</v>
      </c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77" t="str">
        <f>C53</f>
        <v>- přesné složení spárovací směsi viz technická zpráva projektu</v>
      </c>
      <c r="BB53" s="166"/>
      <c r="BC53" s="166"/>
      <c r="BD53" s="166"/>
      <c r="BE53" s="166"/>
      <c r="BF53" s="166"/>
      <c r="BG53" s="166"/>
      <c r="BH53" s="166"/>
    </row>
    <row r="54" spans="1:60" outlineLevel="1" x14ac:dyDescent="0.2">
      <c r="A54" s="158"/>
      <c r="B54" s="159"/>
      <c r="C54" s="167" t="s">
        <v>200</v>
      </c>
      <c r="D54" s="168"/>
      <c r="E54" s="169"/>
      <c r="F54" s="164"/>
      <c r="G54" s="164"/>
      <c r="H54" s="164"/>
      <c r="I54" s="164"/>
      <c r="J54" s="164"/>
      <c r="K54" s="164"/>
      <c r="L54" s="164"/>
      <c r="M54" s="164"/>
      <c r="N54" s="161"/>
      <c r="O54" s="161"/>
      <c r="P54" s="161"/>
      <c r="Q54" s="161"/>
      <c r="R54" s="161"/>
      <c r="S54" s="161"/>
      <c r="T54" s="165"/>
      <c r="U54" s="161"/>
      <c r="V54" s="166"/>
      <c r="W54" s="166"/>
      <c r="X54" s="166"/>
      <c r="Y54" s="166"/>
      <c r="Z54" s="166"/>
      <c r="AA54" s="166"/>
      <c r="AB54" s="166"/>
      <c r="AC54" s="166"/>
      <c r="AD54" s="166"/>
      <c r="AE54" s="166" t="s">
        <v>165</v>
      </c>
      <c r="AF54" s="166">
        <v>0</v>
      </c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">
      <c r="A55" s="158"/>
      <c r="B55" s="159"/>
      <c r="C55" s="167" t="s">
        <v>379</v>
      </c>
      <c r="D55" s="168"/>
      <c r="E55" s="169">
        <v>10.4</v>
      </c>
      <c r="F55" s="164"/>
      <c r="G55" s="164"/>
      <c r="H55" s="164"/>
      <c r="I55" s="164"/>
      <c r="J55" s="164"/>
      <c r="K55" s="164"/>
      <c r="L55" s="164"/>
      <c r="M55" s="164"/>
      <c r="N55" s="161"/>
      <c r="O55" s="161"/>
      <c r="P55" s="161"/>
      <c r="Q55" s="161"/>
      <c r="R55" s="161"/>
      <c r="S55" s="161"/>
      <c r="T55" s="165"/>
      <c r="U55" s="161"/>
      <c r="V55" s="166"/>
      <c r="W55" s="166"/>
      <c r="X55" s="166"/>
      <c r="Y55" s="166"/>
      <c r="Z55" s="166"/>
      <c r="AA55" s="166"/>
      <c r="AB55" s="166"/>
      <c r="AC55" s="166"/>
      <c r="AD55" s="166"/>
      <c r="AE55" s="166" t="s">
        <v>165</v>
      </c>
      <c r="AF55" s="166">
        <v>0</v>
      </c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ht="22.5" outlineLevel="1" x14ac:dyDescent="0.2">
      <c r="A56" s="158">
        <v>17</v>
      </c>
      <c r="B56" s="159" t="s">
        <v>206</v>
      </c>
      <c r="C56" s="160" t="s">
        <v>207</v>
      </c>
      <c r="D56" s="161" t="s">
        <v>182</v>
      </c>
      <c r="E56" s="162">
        <v>10.4</v>
      </c>
      <c r="F56" s="163"/>
      <c r="G56" s="164">
        <f>ROUND(E56*F56,2)</f>
        <v>0</v>
      </c>
      <c r="H56" s="163"/>
      <c r="I56" s="164">
        <f>ROUND(E56*H56,2)</f>
        <v>0</v>
      </c>
      <c r="J56" s="163"/>
      <c r="K56" s="164">
        <f>ROUND(E56*J56,2)</f>
        <v>0</v>
      </c>
      <c r="L56" s="164">
        <v>21</v>
      </c>
      <c r="M56" s="164">
        <f>G56*(1+L56/100)</f>
        <v>0</v>
      </c>
      <c r="N56" s="161">
        <v>1.9000000000000001E-4</v>
      </c>
      <c r="O56" s="161">
        <f>ROUND(E56*N56,5)</f>
        <v>1.98E-3</v>
      </c>
      <c r="P56" s="161">
        <v>0.04</v>
      </c>
      <c r="Q56" s="161">
        <f>ROUND(E56*P56,5)</f>
        <v>0.41599999999999998</v>
      </c>
      <c r="R56" s="161"/>
      <c r="S56" s="161"/>
      <c r="T56" s="165">
        <v>2.4489999999999998</v>
      </c>
      <c r="U56" s="161">
        <f>ROUND(E56*T56,2)</f>
        <v>25.47</v>
      </c>
      <c r="V56" s="166"/>
      <c r="W56" s="166"/>
      <c r="X56" s="166"/>
      <c r="Y56" s="166"/>
      <c r="Z56" s="166"/>
      <c r="AA56" s="166"/>
      <c r="AB56" s="166"/>
      <c r="AC56" s="166"/>
      <c r="AD56" s="166"/>
      <c r="AE56" s="166" t="s">
        <v>163</v>
      </c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outlineLevel="1" x14ac:dyDescent="0.2">
      <c r="A57" s="158"/>
      <c r="B57" s="159"/>
      <c r="C57" s="167" t="s">
        <v>200</v>
      </c>
      <c r="D57" s="168"/>
      <c r="E57" s="169"/>
      <c r="F57" s="164"/>
      <c r="G57" s="164"/>
      <c r="H57" s="164"/>
      <c r="I57" s="164"/>
      <c r="J57" s="164"/>
      <c r="K57" s="164"/>
      <c r="L57" s="164"/>
      <c r="M57" s="164"/>
      <c r="N57" s="161"/>
      <c r="O57" s="161"/>
      <c r="P57" s="161"/>
      <c r="Q57" s="161"/>
      <c r="R57" s="161"/>
      <c r="S57" s="161"/>
      <c r="T57" s="165"/>
      <c r="U57" s="161"/>
      <c r="V57" s="166"/>
      <c r="W57" s="166"/>
      <c r="X57" s="166"/>
      <c r="Y57" s="166"/>
      <c r="Z57" s="166"/>
      <c r="AA57" s="166"/>
      <c r="AB57" s="166"/>
      <c r="AC57" s="166"/>
      <c r="AD57" s="166"/>
      <c r="AE57" s="166" t="s">
        <v>165</v>
      </c>
      <c r="AF57" s="166">
        <v>0</v>
      </c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 x14ac:dyDescent="0.2">
      <c r="A58" s="158"/>
      <c r="B58" s="159"/>
      <c r="C58" s="167" t="s">
        <v>379</v>
      </c>
      <c r="D58" s="168"/>
      <c r="E58" s="169">
        <v>10.4</v>
      </c>
      <c r="F58" s="164"/>
      <c r="G58" s="164"/>
      <c r="H58" s="164"/>
      <c r="I58" s="164"/>
      <c r="J58" s="164"/>
      <c r="K58" s="164"/>
      <c r="L58" s="164"/>
      <c r="M58" s="164"/>
      <c r="N58" s="161"/>
      <c r="O58" s="161"/>
      <c r="P58" s="161"/>
      <c r="Q58" s="161"/>
      <c r="R58" s="161"/>
      <c r="S58" s="161"/>
      <c r="T58" s="165"/>
      <c r="U58" s="161"/>
      <c r="V58" s="166"/>
      <c r="W58" s="166"/>
      <c r="X58" s="166"/>
      <c r="Y58" s="166"/>
      <c r="Z58" s="166"/>
      <c r="AA58" s="166"/>
      <c r="AB58" s="166"/>
      <c r="AC58" s="166"/>
      <c r="AD58" s="166"/>
      <c r="AE58" s="166" t="s">
        <v>165</v>
      </c>
      <c r="AF58" s="166">
        <v>0</v>
      </c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">
      <c r="A59" s="158">
        <v>18</v>
      </c>
      <c r="B59" s="159" t="s">
        <v>208</v>
      </c>
      <c r="C59" s="160" t="s">
        <v>324</v>
      </c>
      <c r="D59" s="161" t="s">
        <v>182</v>
      </c>
      <c r="E59" s="162">
        <v>10.4</v>
      </c>
      <c r="F59" s="163"/>
      <c r="G59" s="164">
        <f>ROUND(E59*F59,2)</f>
        <v>0</v>
      </c>
      <c r="H59" s="163"/>
      <c r="I59" s="164">
        <f>ROUND(E59*H59,2)</f>
        <v>0</v>
      </c>
      <c r="J59" s="163"/>
      <c r="K59" s="164">
        <f>ROUND(E59*J59,2)</f>
        <v>0</v>
      </c>
      <c r="L59" s="164">
        <v>21</v>
      </c>
      <c r="M59" s="164">
        <f>G59*(1+L59/100)</f>
        <v>0</v>
      </c>
      <c r="N59" s="161">
        <v>0</v>
      </c>
      <c r="O59" s="161">
        <f>ROUND(E59*N59,5)</f>
        <v>0</v>
      </c>
      <c r="P59" s="161">
        <v>0</v>
      </c>
      <c r="Q59" s="161">
        <f>ROUND(E59*P59,5)</f>
        <v>0</v>
      </c>
      <c r="R59" s="161"/>
      <c r="S59" s="161"/>
      <c r="T59" s="165">
        <v>0.58899999999999997</v>
      </c>
      <c r="U59" s="161">
        <f>ROUND(E59*T59,2)</f>
        <v>6.13</v>
      </c>
      <c r="V59" s="166"/>
      <c r="W59" s="166"/>
      <c r="X59" s="166"/>
      <c r="Y59" s="166"/>
      <c r="Z59" s="166"/>
      <c r="AA59" s="166"/>
      <c r="AB59" s="166"/>
      <c r="AC59" s="166"/>
      <c r="AD59" s="166"/>
      <c r="AE59" s="166" t="s">
        <v>163</v>
      </c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">
      <c r="A60" s="158"/>
      <c r="B60" s="159"/>
      <c r="C60" s="250" t="s">
        <v>209</v>
      </c>
      <c r="D60" s="251"/>
      <c r="E60" s="252"/>
      <c r="F60" s="253"/>
      <c r="G60" s="254"/>
      <c r="H60" s="164"/>
      <c r="I60" s="164"/>
      <c r="J60" s="164"/>
      <c r="K60" s="164"/>
      <c r="L60" s="164"/>
      <c r="M60" s="164"/>
      <c r="N60" s="161"/>
      <c r="O60" s="161"/>
      <c r="P60" s="161"/>
      <c r="Q60" s="161"/>
      <c r="R60" s="161"/>
      <c r="S60" s="161"/>
      <c r="T60" s="165"/>
      <c r="U60" s="161"/>
      <c r="V60" s="166"/>
      <c r="W60" s="166"/>
      <c r="X60" s="166"/>
      <c r="Y60" s="166"/>
      <c r="Z60" s="166"/>
      <c r="AA60" s="166"/>
      <c r="AB60" s="166"/>
      <c r="AC60" s="166"/>
      <c r="AD60" s="166"/>
      <c r="AE60" s="166" t="s">
        <v>204</v>
      </c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77" t="str">
        <f>C60</f>
        <v>- úprava spár dle stávající</v>
      </c>
      <c r="BB60" s="166"/>
      <c r="BC60" s="166"/>
      <c r="BD60" s="166"/>
      <c r="BE60" s="166"/>
      <c r="BF60" s="166"/>
      <c r="BG60" s="166"/>
      <c r="BH60" s="166"/>
    </row>
    <row r="61" spans="1:60" outlineLevel="1" x14ac:dyDescent="0.2">
      <c r="A61" s="158"/>
      <c r="B61" s="159"/>
      <c r="C61" s="250" t="s">
        <v>210</v>
      </c>
      <c r="D61" s="251"/>
      <c r="E61" s="252"/>
      <c r="F61" s="253"/>
      <c r="G61" s="254"/>
      <c r="H61" s="164"/>
      <c r="I61" s="164"/>
      <c r="J61" s="164"/>
      <c r="K61" s="164"/>
      <c r="L61" s="164"/>
      <c r="M61" s="164"/>
      <c r="N61" s="161"/>
      <c r="O61" s="161"/>
      <c r="P61" s="161"/>
      <c r="Q61" s="161"/>
      <c r="R61" s="161"/>
      <c r="S61" s="161"/>
      <c r="T61" s="165"/>
      <c r="U61" s="161"/>
      <c r="V61" s="166"/>
      <c r="W61" s="166"/>
      <c r="X61" s="166"/>
      <c r="Y61" s="166"/>
      <c r="Z61" s="166"/>
      <c r="AA61" s="166"/>
      <c r="AB61" s="166"/>
      <c r="AC61" s="166"/>
      <c r="AD61" s="166"/>
      <c r="AE61" s="166" t="s">
        <v>204</v>
      </c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77" t="str">
        <f>C61</f>
        <v>- upřesní se dle památkového dozoru</v>
      </c>
      <c r="BB61" s="166"/>
      <c r="BC61" s="166"/>
      <c r="BD61" s="166"/>
      <c r="BE61" s="166"/>
      <c r="BF61" s="166"/>
      <c r="BG61" s="166"/>
      <c r="BH61" s="166"/>
    </row>
    <row r="62" spans="1:60" outlineLevel="1" x14ac:dyDescent="0.2">
      <c r="A62" s="158"/>
      <c r="B62" s="159"/>
      <c r="C62" s="167" t="s">
        <v>200</v>
      </c>
      <c r="D62" s="168"/>
      <c r="E62" s="169"/>
      <c r="F62" s="164"/>
      <c r="G62" s="164"/>
      <c r="H62" s="164"/>
      <c r="I62" s="164"/>
      <c r="J62" s="164"/>
      <c r="K62" s="164"/>
      <c r="L62" s="164"/>
      <c r="M62" s="164"/>
      <c r="N62" s="161"/>
      <c r="O62" s="161"/>
      <c r="P62" s="161"/>
      <c r="Q62" s="161"/>
      <c r="R62" s="161"/>
      <c r="S62" s="161"/>
      <c r="T62" s="165"/>
      <c r="U62" s="161"/>
      <c r="V62" s="166"/>
      <c r="W62" s="166"/>
      <c r="X62" s="166"/>
      <c r="Y62" s="166"/>
      <c r="Z62" s="166"/>
      <c r="AA62" s="166"/>
      <c r="AB62" s="166"/>
      <c r="AC62" s="166"/>
      <c r="AD62" s="166"/>
      <c r="AE62" s="166" t="s">
        <v>165</v>
      </c>
      <c r="AF62" s="166">
        <v>0</v>
      </c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">
      <c r="A63" s="158"/>
      <c r="B63" s="159"/>
      <c r="C63" s="167" t="s">
        <v>379</v>
      </c>
      <c r="D63" s="168"/>
      <c r="E63" s="169">
        <v>10.4</v>
      </c>
      <c r="F63" s="164"/>
      <c r="G63" s="164"/>
      <c r="H63" s="164"/>
      <c r="I63" s="164"/>
      <c r="J63" s="164"/>
      <c r="K63" s="164"/>
      <c r="L63" s="164"/>
      <c r="M63" s="164"/>
      <c r="N63" s="161"/>
      <c r="O63" s="161"/>
      <c r="P63" s="161"/>
      <c r="Q63" s="161"/>
      <c r="R63" s="161"/>
      <c r="S63" s="161"/>
      <c r="T63" s="165"/>
      <c r="U63" s="161"/>
      <c r="V63" s="166"/>
      <c r="W63" s="166"/>
      <c r="X63" s="166"/>
      <c r="Y63" s="166"/>
      <c r="Z63" s="166"/>
      <c r="AA63" s="166"/>
      <c r="AB63" s="166"/>
      <c r="AC63" s="166"/>
      <c r="AD63" s="166"/>
      <c r="AE63" s="166" t="s">
        <v>165</v>
      </c>
      <c r="AF63" s="166">
        <v>0</v>
      </c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x14ac:dyDescent="0.2">
      <c r="A64" s="170" t="s">
        <v>158</v>
      </c>
      <c r="B64" s="171" t="s">
        <v>111</v>
      </c>
      <c r="C64" s="172" t="s">
        <v>112</v>
      </c>
      <c r="D64" s="173"/>
      <c r="E64" s="174"/>
      <c r="F64" s="175"/>
      <c r="G64" s="175">
        <f>SUMIF(AE65:AE98,"&lt;&gt;NOR",G65:G98)</f>
        <v>0</v>
      </c>
      <c r="H64" s="175"/>
      <c r="I64" s="175">
        <f>SUM(I65:I98)</f>
        <v>0</v>
      </c>
      <c r="J64" s="175"/>
      <c r="K64" s="175">
        <f>SUM(K65:K98)</f>
        <v>0</v>
      </c>
      <c r="L64" s="175"/>
      <c r="M64" s="175">
        <f>SUM(M65:M98)</f>
        <v>0</v>
      </c>
      <c r="N64" s="173"/>
      <c r="O64" s="173">
        <f>SUM(O65:O98)</f>
        <v>7.7503500000000001</v>
      </c>
      <c r="P64" s="173"/>
      <c r="Q64" s="173">
        <f>SUM(Q65:Q98)</f>
        <v>0</v>
      </c>
      <c r="R64" s="173"/>
      <c r="S64" s="173"/>
      <c r="T64" s="176"/>
      <c r="U64" s="173">
        <f>SUM(U65:U98)</f>
        <v>34.72</v>
      </c>
      <c r="AE64" t="s">
        <v>159</v>
      </c>
    </row>
    <row r="65" spans="1:60" ht="22.5" outlineLevel="1" x14ac:dyDescent="0.2">
      <c r="A65" s="158">
        <v>19</v>
      </c>
      <c r="B65" s="159" t="s">
        <v>211</v>
      </c>
      <c r="C65" s="160" t="s">
        <v>212</v>
      </c>
      <c r="D65" s="161" t="s">
        <v>162</v>
      </c>
      <c r="E65" s="162">
        <v>3.8</v>
      </c>
      <c r="F65" s="163"/>
      <c r="G65" s="164">
        <f>ROUND(E65*F65,2)</f>
        <v>0</v>
      </c>
      <c r="H65" s="163"/>
      <c r="I65" s="164">
        <f>ROUND(E65*H65,2)</f>
        <v>0</v>
      </c>
      <c r="J65" s="163"/>
      <c r="K65" s="164">
        <f>ROUND(E65*J65,2)</f>
        <v>0</v>
      </c>
      <c r="L65" s="164">
        <v>21</v>
      </c>
      <c r="M65" s="164">
        <f>G65*(1+L65/100)</f>
        <v>0</v>
      </c>
      <c r="N65" s="161">
        <v>0.4</v>
      </c>
      <c r="O65" s="161">
        <f>ROUND(E65*N65,5)</f>
        <v>1.52</v>
      </c>
      <c r="P65" s="161">
        <v>0</v>
      </c>
      <c r="Q65" s="161">
        <f>ROUND(E65*P65,5)</f>
        <v>0</v>
      </c>
      <c r="R65" s="161"/>
      <c r="S65" s="161"/>
      <c r="T65" s="165">
        <v>8.7293599999999998</v>
      </c>
      <c r="U65" s="161">
        <f>ROUND(E65*T65,2)</f>
        <v>33.17</v>
      </c>
      <c r="V65" s="166"/>
      <c r="W65" s="166"/>
      <c r="X65" s="166"/>
      <c r="Y65" s="166"/>
      <c r="Z65" s="166"/>
      <c r="AA65" s="166"/>
      <c r="AB65" s="166"/>
      <c r="AC65" s="166"/>
      <c r="AD65" s="166"/>
      <c r="AE65" s="166" t="s">
        <v>163</v>
      </c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outlineLevel="1" x14ac:dyDescent="0.2">
      <c r="A66" s="158"/>
      <c r="B66" s="159"/>
      <c r="C66" s="250" t="s">
        <v>306</v>
      </c>
      <c r="D66" s="251"/>
      <c r="E66" s="252"/>
      <c r="F66" s="253"/>
      <c r="G66" s="254"/>
      <c r="H66" s="164"/>
      <c r="I66" s="164"/>
      <c r="J66" s="164"/>
      <c r="K66" s="164"/>
      <c r="L66" s="164"/>
      <c r="M66" s="164"/>
      <c r="N66" s="161"/>
      <c r="O66" s="161"/>
      <c r="P66" s="161"/>
      <c r="Q66" s="161"/>
      <c r="R66" s="161"/>
      <c r="S66" s="161"/>
      <c r="T66" s="165"/>
      <c r="U66" s="161"/>
      <c r="V66" s="166"/>
      <c r="W66" s="166"/>
      <c r="X66" s="166"/>
      <c r="Y66" s="166"/>
      <c r="Z66" s="166"/>
      <c r="AA66" s="166"/>
      <c r="AB66" s="166"/>
      <c r="AC66" s="166"/>
      <c r="AD66" s="166"/>
      <c r="AE66" s="166" t="s">
        <v>204</v>
      </c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77" t="str">
        <f t="shared" ref="BA66:BA74" si="0">C66</f>
        <v>- zdění dle stávajícího</v>
      </c>
      <c r="BB66" s="166"/>
      <c r="BC66" s="166"/>
      <c r="BD66" s="166"/>
      <c r="BE66" s="166"/>
      <c r="BF66" s="166"/>
      <c r="BG66" s="166"/>
      <c r="BH66" s="166"/>
    </row>
    <row r="67" spans="1:60" outlineLevel="1" x14ac:dyDescent="0.2">
      <c r="A67" s="158"/>
      <c r="B67" s="159"/>
      <c r="C67" s="250" t="s">
        <v>213</v>
      </c>
      <c r="D67" s="251"/>
      <c r="E67" s="252"/>
      <c r="F67" s="253"/>
      <c r="G67" s="254"/>
      <c r="H67" s="164"/>
      <c r="I67" s="164"/>
      <c r="J67" s="164"/>
      <c r="K67" s="164"/>
      <c r="L67" s="164"/>
      <c r="M67" s="164"/>
      <c r="N67" s="161"/>
      <c r="O67" s="161"/>
      <c r="P67" s="161"/>
      <c r="Q67" s="161"/>
      <c r="R67" s="161"/>
      <c r="S67" s="161"/>
      <c r="T67" s="165"/>
      <c r="U67" s="161"/>
      <c r="V67" s="166"/>
      <c r="W67" s="166"/>
      <c r="X67" s="166"/>
      <c r="Y67" s="166"/>
      <c r="Z67" s="166"/>
      <c r="AA67" s="166"/>
      <c r="AB67" s="166"/>
      <c r="AC67" s="166"/>
      <c r="AD67" s="166"/>
      <c r="AE67" s="166" t="s">
        <v>204</v>
      </c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77" t="str">
        <f t="shared" si="0"/>
        <v xml:space="preserve">  včetně dodržení původní pozice kvádrů z rozebraného zdiva,</v>
      </c>
      <c r="BB67" s="166"/>
      <c r="BC67" s="166"/>
      <c r="BD67" s="166"/>
      <c r="BE67" s="166"/>
      <c r="BF67" s="166"/>
      <c r="BG67" s="166"/>
      <c r="BH67" s="166"/>
    </row>
    <row r="68" spans="1:60" outlineLevel="1" x14ac:dyDescent="0.2">
      <c r="A68" s="158"/>
      <c r="B68" s="159"/>
      <c r="C68" s="250" t="s">
        <v>214</v>
      </c>
      <c r="D68" s="251"/>
      <c r="E68" s="252"/>
      <c r="F68" s="253"/>
      <c r="G68" s="254"/>
      <c r="H68" s="164"/>
      <c r="I68" s="164"/>
      <c r="J68" s="164"/>
      <c r="K68" s="164"/>
      <c r="L68" s="164"/>
      <c r="M68" s="164"/>
      <c r="N68" s="161"/>
      <c r="O68" s="161"/>
      <c r="P68" s="161"/>
      <c r="Q68" s="161"/>
      <c r="R68" s="161"/>
      <c r="S68" s="161"/>
      <c r="T68" s="165"/>
      <c r="U68" s="161"/>
      <c r="V68" s="166"/>
      <c r="W68" s="166"/>
      <c r="X68" s="166"/>
      <c r="Y68" s="166"/>
      <c r="Z68" s="166"/>
      <c r="AA68" s="166"/>
      <c r="AB68" s="166"/>
      <c r="AC68" s="166"/>
      <c r="AD68" s="166"/>
      <c r="AE68" s="166" t="s">
        <v>204</v>
      </c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77" t="str">
        <f t="shared" si="0"/>
        <v xml:space="preserve">  lícování, šíbrování, spárování</v>
      </c>
      <c r="BB68" s="166"/>
      <c r="BC68" s="166"/>
      <c r="BD68" s="166"/>
      <c r="BE68" s="166"/>
      <c r="BF68" s="166"/>
      <c r="BG68" s="166"/>
      <c r="BH68" s="166"/>
    </row>
    <row r="69" spans="1:60" outlineLevel="1" x14ac:dyDescent="0.2">
      <c r="A69" s="158"/>
      <c r="B69" s="159"/>
      <c r="C69" s="250" t="s">
        <v>215</v>
      </c>
      <c r="D69" s="251"/>
      <c r="E69" s="252"/>
      <c r="F69" s="253"/>
      <c r="G69" s="254"/>
      <c r="H69" s="164"/>
      <c r="I69" s="164"/>
      <c r="J69" s="164"/>
      <c r="K69" s="164"/>
      <c r="L69" s="164"/>
      <c r="M69" s="164"/>
      <c r="N69" s="161"/>
      <c r="O69" s="161"/>
      <c r="P69" s="161"/>
      <c r="Q69" s="161"/>
      <c r="R69" s="161"/>
      <c r="S69" s="161"/>
      <c r="T69" s="165"/>
      <c r="U69" s="161"/>
      <c r="V69" s="166"/>
      <c r="W69" s="166"/>
      <c r="X69" s="166"/>
      <c r="Y69" s="166"/>
      <c r="Z69" s="166"/>
      <c r="AA69" s="166"/>
      <c r="AB69" s="166"/>
      <c r="AC69" s="166"/>
      <c r="AD69" s="166"/>
      <c r="AE69" s="166" t="s">
        <v>204</v>
      </c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77" t="str">
        <f t="shared" si="0"/>
        <v>- bez dodávky kvádrů ale s dodávkou malty MV+NHL2</v>
      </c>
      <c r="BB69" s="166"/>
      <c r="BC69" s="166"/>
      <c r="BD69" s="166"/>
      <c r="BE69" s="166"/>
      <c r="BF69" s="166"/>
      <c r="BG69" s="166"/>
      <c r="BH69" s="166"/>
    </row>
    <row r="70" spans="1:60" outlineLevel="1" x14ac:dyDescent="0.2">
      <c r="A70" s="158"/>
      <c r="B70" s="159"/>
      <c r="C70" s="250" t="s">
        <v>216</v>
      </c>
      <c r="D70" s="251"/>
      <c r="E70" s="252"/>
      <c r="F70" s="253"/>
      <c r="G70" s="254"/>
      <c r="H70" s="164"/>
      <c r="I70" s="164"/>
      <c r="J70" s="164"/>
      <c r="K70" s="164"/>
      <c r="L70" s="164"/>
      <c r="M70" s="164"/>
      <c r="N70" s="161"/>
      <c r="O70" s="161"/>
      <c r="P70" s="161"/>
      <c r="Q70" s="161"/>
      <c r="R70" s="161"/>
      <c r="S70" s="161"/>
      <c r="T70" s="165"/>
      <c r="U70" s="161"/>
      <c r="V70" s="166"/>
      <c r="W70" s="166"/>
      <c r="X70" s="166"/>
      <c r="Y70" s="166"/>
      <c r="Z70" s="166"/>
      <c r="AA70" s="166"/>
      <c r="AB70" s="166"/>
      <c r="AC70" s="166"/>
      <c r="AD70" s="166"/>
      <c r="AE70" s="166" t="s">
        <v>204</v>
      </c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77" t="str">
        <f t="shared" si="0"/>
        <v>- přesné složení zdící a spárovací směsi viz technická zpráva projektu</v>
      </c>
      <c r="BB70" s="166"/>
      <c r="BC70" s="166"/>
      <c r="BD70" s="166"/>
      <c r="BE70" s="166"/>
      <c r="BF70" s="166"/>
      <c r="BG70" s="166"/>
      <c r="BH70" s="166"/>
    </row>
    <row r="71" spans="1:60" outlineLevel="1" x14ac:dyDescent="0.2">
      <c r="A71" s="158"/>
      <c r="B71" s="159"/>
      <c r="C71" s="250" t="s">
        <v>217</v>
      </c>
      <c r="D71" s="251"/>
      <c r="E71" s="252"/>
      <c r="F71" s="253"/>
      <c r="G71" s="254"/>
      <c r="H71" s="164"/>
      <c r="I71" s="164"/>
      <c r="J71" s="164"/>
      <c r="K71" s="164"/>
      <c r="L71" s="164"/>
      <c r="M71" s="164"/>
      <c r="N71" s="161"/>
      <c r="O71" s="161"/>
      <c r="P71" s="161"/>
      <c r="Q71" s="161"/>
      <c r="R71" s="161"/>
      <c r="S71" s="161"/>
      <c r="T71" s="165"/>
      <c r="U71" s="161"/>
      <c r="V71" s="166"/>
      <c r="W71" s="166"/>
      <c r="X71" s="166"/>
      <c r="Y71" s="166"/>
      <c r="Z71" s="166"/>
      <c r="AA71" s="166"/>
      <c r="AB71" s="166"/>
      <c r="AC71" s="166"/>
      <c r="AD71" s="166"/>
      <c r="AE71" s="166" t="s">
        <v>204</v>
      </c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77" t="str">
        <f t="shared" si="0"/>
        <v>- převážně se použije kámen získaný z rozebraných zdí</v>
      </c>
      <c r="BB71" s="166"/>
      <c r="BC71" s="166"/>
      <c r="BD71" s="166"/>
      <c r="BE71" s="166"/>
      <c r="BF71" s="166"/>
      <c r="BG71" s="166"/>
      <c r="BH71" s="166"/>
    </row>
    <row r="72" spans="1:60" outlineLevel="1" x14ac:dyDescent="0.2">
      <c r="A72" s="158"/>
      <c r="B72" s="159"/>
      <c r="C72" s="250" t="s">
        <v>218</v>
      </c>
      <c r="D72" s="251"/>
      <c r="E72" s="252"/>
      <c r="F72" s="253"/>
      <c r="G72" s="254"/>
      <c r="H72" s="164"/>
      <c r="I72" s="164"/>
      <c r="J72" s="164"/>
      <c r="K72" s="164"/>
      <c r="L72" s="164"/>
      <c r="M72" s="164"/>
      <c r="N72" s="161"/>
      <c r="O72" s="161"/>
      <c r="P72" s="161"/>
      <c r="Q72" s="161"/>
      <c r="R72" s="161"/>
      <c r="S72" s="161"/>
      <c r="T72" s="165"/>
      <c r="U72" s="161"/>
      <c r="V72" s="166"/>
      <c r="W72" s="166"/>
      <c r="X72" s="166"/>
      <c r="Y72" s="166"/>
      <c r="Z72" s="166"/>
      <c r="AA72" s="166"/>
      <c r="AB72" s="166"/>
      <c r="AC72" s="166"/>
      <c r="AD72" s="166"/>
      <c r="AE72" s="166" t="s">
        <v>204</v>
      </c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77" t="str">
        <f t="shared" si="0"/>
        <v xml:space="preserve">  (viz výběr kamene ze suti s očištěním)</v>
      </c>
      <c r="BB72" s="166"/>
      <c r="BC72" s="166"/>
      <c r="BD72" s="166"/>
      <c r="BE72" s="166"/>
      <c r="BF72" s="166"/>
      <c r="BG72" s="166"/>
      <c r="BH72" s="166"/>
    </row>
    <row r="73" spans="1:60" outlineLevel="1" x14ac:dyDescent="0.2">
      <c r="A73" s="158"/>
      <c r="B73" s="159"/>
      <c r="C73" s="250" t="s">
        <v>219</v>
      </c>
      <c r="D73" s="251"/>
      <c r="E73" s="252"/>
      <c r="F73" s="253"/>
      <c r="G73" s="254"/>
      <c r="H73" s="164"/>
      <c r="I73" s="164"/>
      <c r="J73" s="164"/>
      <c r="K73" s="164"/>
      <c r="L73" s="164"/>
      <c r="M73" s="164"/>
      <c r="N73" s="161"/>
      <c r="O73" s="161"/>
      <c r="P73" s="161"/>
      <c r="Q73" s="161"/>
      <c r="R73" s="161"/>
      <c r="S73" s="161"/>
      <c r="T73" s="165"/>
      <c r="U73" s="161"/>
      <c r="V73" s="166"/>
      <c r="W73" s="166"/>
      <c r="X73" s="166"/>
      <c r="Y73" s="166"/>
      <c r="Z73" s="166"/>
      <c r="AA73" s="166"/>
      <c r="AB73" s="166"/>
      <c r="AC73" s="166"/>
      <c r="AD73" s="166"/>
      <c r="AE73" s="166" t="s">
        <v>204</v>
      </c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77" t="str">
        <f t="shared" si="0"/>
        <v>- ten se doplní kamenem nakupovaným</v>
      </c>
      <c r="BB73" s="166"/>
      <c r="BC73" s="166"/>
      <c r="BD73" s="166"/>
      <c r="BE73" s="166"/>
      <c r="BF73" s="166"/>
      <c r="BG73" s="166"/>
      <c r="BH73" s="166"/>
    </row>
    <row r="74" spans="1:60" outlineLevel="1" x14ac:dyDescent="0.2">
      <c r="A74" s="158"/>
      <c r="B74" s="159"/>
      <c r="C74" s="250" t="s">
        <v>220</v>
      </c>
      <c r="D74" s="251"/>
      <c r="E74" s="252"/>
      <c r="F74" s="253"/>
      <c r="G74" s="254"/>
      <c r="H74" s="164"/>
      <c r="I74" s="164"/>
      <c r="J74" s="164"/>
      <c r="K74" s="164"/>
      <c r="L74" s="164"/>
      <c r="M74" s="164"/>
      <c r="N74" s="161"/>
      <c r="O74" s="161"/>
      <c r="P74" s="161"/>
      <c r="Q74" s="161"/>
      <c r="R74" s="161"/>
      <c r="S74" s="161"/>
      <c r="T74" s="165"/>
      <c r="U74" s="161"/>
      <c r="V74" s="166"/>
      <c r="W74" s="166"/>
      <c r="X74" s="166"/>
      <c r="Y74" s="166"/>
      <c r="Z74" s="166"/>
      <c r="AA74" s="166"/>
      <c r="AB74" s="166"/>
      <c r="AC74" s="166"/>
      <c r="AD74" s="166"/>
      <c r="AE74" s="166" t="s">
        <v>204</v>
      </c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77" t="str">
        <f t="shared" si="0"/>
        <v xml:space="preserve">  (dodávka je oceněna v následující položce)</v>
      </c>
      <c r="BB74" s="166"/>
      <c r="BC74" s="166"/>
      <c r="BD74" s="166"/>
      <c r="BE74" s="166"/>
      <c r="BF74" s="166"/>
      <c r="BG74" s="166"/>
      <c r="BH74" s="166"/>
    </row>
    <row r="75" spans="1:60" outlineLevel="1" x14ac:dyDescent="0.2">
      <c r="A75" s="158"/>
      <c r="B75" s="159"/>
      <c r="C75" s="167" t="s">
        <v>378</v>
      </c>
      <c r="D75" s="168"/>
      <c r="E75" s="169">
        <v>1.56</v>
      </c>
      <c r="F75" s="164"/>
      <c r="G75" s="164"/>
      <c r="H75" s="164"/>
      <c r="I75" s="164"/>
      <c r="J75" s="164"/>
      <c r="K75" s="164"/>
      <c r="L75" s="164"/>
      <c r="M75" s="164"/>
      <c r="N75" s="161"/>
      <c r="O75" s="161"/>
      <c r="P75" s="161"/>
      <c r="Q75" s="161"/>
      <c r="R75" s="161"/>
      <c r="S75" s="161"/>
      <c r="T75" s="165"/>
      <c r="U75" s="161"/>
      <c r="V75" s="166"/>
      <c r="W75" s="166"/>
      <c r="X75" s="166"/>
      <c r="Y75" s="166"/>
      <c r="Z75" s="166"/>
      <c r="AA75" s="166"/>
      <c r="AB75" s="166"/>
      <c r="AC75" s="166"/>
      <c r="AD75" s="166"/>
      <c r="AE75" s="166" t="s">
        <v>165</v>
      </c>
      <c r="AF75" s="166">
        <v>0</v>
      </c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">
      <c r="A76" s="158"/>
      <c r="B76" s="159"/>
      <c r="C76" s="167" t="s">
        <v>377</v>
      </c>
      <c r="D76" s="168"/>
      <c r="E76" s="169">
        <v>0.108</v>
      </c>
      <c r="F76" s="164"/>
      <c r="G76" s="164"/>
      <c r="H76" s="164"/>
      <c r="I76" s="164"/>
      <c r="J76" s="164"/>
      <c r="K76" s="164"/>
      <c r="L76" s="164"/>
      <c r="M76" s="164"/>
      <c r="N76" s="161"/>
      <c r="O76" s="161"/>
      <c r="P76" s="161"/>
      <c r="Q76" s="161"/>
      <c r="R76" s="161"/>
      <c r="S76" s="161"/>
      <c r="T76" s="165"/>
      <c r="U76" s="161"/>
      <c r="V76" s="166"/>
      <c r="W76" s="166"/>
      <c r="X76" s="166"/>
      <c r="Y76" s="166"/>
      <c r="Z76" s="166"/>
      <c r="AA76" s="166"/>
      <c r="AB76" s="166"/>
      <c r="AC76" s="166"/>
      <c r="AD76" s="166"/>
      <c r="AE76" s="166" t="s">
        <v>165</v>
      </c>
      <c r="AF76" s="166">
        <v>0</v>
      </c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outlineLevel="1" x14ac:dyDescent="0.2">
      <c r="A77" s="158"/>
      <c r="B77" s="159"/>
      <c r="C77" s="167" t="s">
        <v>363</v>
      </c>
      <c r="D77" s="168"/>
      <c r="E77" s="169">
        <v>1.014</v>
      </c>
      <c r="F77" s="164"/>
      <c r="G77" s="164"/>
      <c r="H77" s="164"/>
      <c r="I77" s="164"/>
      <c r="J77" s="164"/>
      <c r="K77" s="164"/>
      <c r="L77" s="164"/>
      <c r="M77" s="164"/>
      <c r="N77" s="161"/>
      <c r="O77" s="161"/>
      <c r="P77" s="161"/>
      <c r="Q77" s="161"/>
      <c r="R77" s="161"/>
      <c r="S77" s="161"/>
      <c r="T77" s="165"/>
      <c r="U77" s="161"/>
      <c r="V77" s="166"/>
      <c r="W77" s="166"/>
      <c r="X77" s="166"/>
      <c r="Y77" s="166"/>
      <c r="Z77" s="166"/>
      <c r="AA77" s="166"/>
      <c r="AB77" s="166"/>
      <c r="AC77" s="166"/>
      <c r="AD77" s="166"/>
      <c r="AE77" s="166" t="s">
        <v>165</v>
      </c>
      <c r="AF77" s="166">
        <v>0</v>
      </c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">
      <c r="A78" s="158"/>
      <c r="B78" s="159"/>
      <c r="C78" s="167" t="s">
        <v>376</v>
      </c>
      <c r="D78" s="168"/>
      <c r="E78" s="169">
        <v>0.39</v>
      </c>
      <c r="F78" s="164"/>
      <c r="G78" s="164"/>
      <c r="H78" s="164"/>
      <c r="I78" s="164"/>
      <c r="J78" s="164"/>
      <c r="K78" s="164"/>
      <c r="L78" s="164"/>
      <c r="M78" s="164"/>
      <c r="N78" s="161"/>
      <c r="O78" s="161"/>
      <c r="P78" s="161"/>
      <c r="Q78" s="161"/>
      <c r="R78" s="161"/>
      <c r="S78" s="161"/>
      <c r="T78" s="165"/>
      <c r="U78" s="161"/>
      <c r="V78" s="166"/>
      <c r="W78" s="166"/>
      <c r="X78" s="166"/>
      <c r="Y78" s="166"/>
      <c r="Z78" s="166"/>
      <c r="AA78" s="166"/>
      <c r="AB78" s="166"/>
      <c r="AC78" s="166"/>
      <c r="AD78" s="166"/>
      <c r="AE78" s="166" t="s">
        <v>165</v>
      </c>
      <c r="AF78" s="166">
        <v>0</v>
      </c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">
      <c r="A79" s="158"/>
      <c r="B79" s="159"/>
      <c r="C79" s="167" t="s">
        <v>375</v>
      </c>
      <c r="D79" s="168"/>
      <c r="E79" s="169">
        <v>0.35</v>
      </c>
      <c r="F79" s="164"/>
      <c r="G79" s="164"/>
      <c r="H79" s="164"/>
      <c r="I79" s="164"/>
      <c r="J79" s="164"/>
      <c r="K79" s="164"/>
      <c r="L79" s="164"/>
      <c r="M79" s="164"/>
      <c r="N79" s="161"/>
      <c r="O79" s="161"/>
      <c r="P79" s="161"/>
      <c r="Q79" s="161"/>
      <c r="R79" s="161"/>
      <c r="S79" s="161"/>
      <c r="T79" s="165"/>
      <c r="U79" s="161"/>
      <c r="V79" s="166"/>
      <c r="W79" s="166"/>
      <c r="X79" s="166"/>
      <c r="Y79" s="166"/>
      <c r="Z79" s="166"/>
      <c r="AA79" s="166"/>
      <c r="AB79" s="166"/>
      <c r="AC79" s="166"/>
      <c r="AD79" s="166"/>
      <c r="AE79" s="166" t="s">
        <v>165</v>
      </c>
      <c r="AF79" s="166">
        <v>0</v>
      </c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outlineLevel="1" x14ac:dyDescent="0.2">
      <c r="A80" s="158"/>
      <c r="B80" s="159"/>
      <c r="C80" s="167" t="s">
        <v>360</v>
      </c>
      <c r="D80" s="168"/>
      <c r="E80" s="169">
        <v>0.315</v>
      </c>
      <c r="F80" s="164"/>
      <c r="G80" s="164"/>
      <c r="H80" s="164"/>
      <c r="I80" s="164"/>
      <c r="J80" s="164"/>
      <c r="K80" s="164"/>
      <c r="L80" s="164"/>
      <c r="M80" s="164"/>
      <c r="N80" s="161"/>
      <c r="O80" s="161"/>
      <c r="P80" s="161"/>
      <c r="Q80" s="161"/>
      <c r="R80" s="161"/>
      <c r="S80" s="161"/>
      <c r="T80" s="165"/>
      <c r="U80" s="161"/>
      <c r="V80" s="166"/>
      <c r="W80" s="166"/>
      <c r="X80" s="166"/>
      <c r="Y80" s="166"/>
      <c r="Z80" s="166"/>
      <c r="AA80" s="166"/>
      <c r="AB80" s="166"/>
      <c r="AC80" s="166"/>
      <c r="AD80" s="166"/>
      <c r="AE80" s="166" t="s">
        <v>165</v>
      </c>
      <c r="AF80" s="166">
        <v>0</v>
      </c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outlineLevel="1" x14ac:dyDescent="0.2">
      <c r="A81" s="158"/>
      <c r="B81" s="159"/>
      <c r="C81" s="178" t="s">
        <v>222</v>
      </c>
      <c r="D81" s="179"/>
      <c r="E81" s="180">
        <v>3.7370000000000001</v>
      </c>
      <c r="F81" s="164"/>
      <c r="G81" s="164"/>
      <c r="H81" s="164"/>
      <c r="I81" s="164"/>
      <c r="J81" s="164"/>
      <c r="K81" s="164"/>
      <c r="L81" s="164"/>
      <c r="M81" s="164"/>
      <c r="N81" s="161"/>
      <c r="O81" s="161"/>
      <c r="P81" s="161"/>
      <c r="Q81" s="161"/>
      <c r="R81" s="161"/>
      <c r="S81" s="161"/>
      <c r="T81" s="165"/>
      <c r="U81" s="161"/>
      <c r="V81" s="166"/>
      <c r="W81" s="166"/>
      <c r="X81" s="166"/>
      <c r="Y81" s="166"/>
      <c r="Z81" s="166"/>
      <c r="AA81" s="166"/>
      <c r="AB81" s="166"/>
      <c r="AC81" s="166"/>
      <c r="AD81" s="166"/>
      <c r="AE81" s="166" t="s">
        <v>165</v>
      </c>
      <c r="AF81" s="166">
        <v>1</v>
      </c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outlineLevel="1" x14ac:dyDescent="0.2">
      <c r="A82" s="158"/>
      <c r="B82" s="159"/>
      <c r="C82" s="167" t="s">
        <v>374</v>
      </c>
      <c r="D82" s="168"/>
      <c r="E82" s="169">
        <v>6.2999999999999695E-2</v>
      </c>
      <c r="F82" s="164"/>
      <c r="G82" s="164"/>
      <c r="H82" s="164"/>
      <c r="I82" s="164"/>
      <c r="J82" s="164"/>
      <c r="K82" s="164"/>
      <c r="L82" s="164"/>
      <c r="M82" s="164"/>
      <c r="N82" s="161"/>
      <c r="O82" s="161"/>
      <c r="P82" s="161"/>
      <c r="Q82" s="161"/>
      <c r="R82" s="161"/>
      <c r="S82" s="161"/>
      <c r="T82" s="165"/>
      <c r="U82" s="161"/>
      <c r="V82" s="166"/>
      <c r="W82" s="166"/>
      <c r="X82" s="166"/>
      <c r="Y82" s="166"/>
      <c r="Z82" s="166"/>
      <c r="AA82" s="166"/>
      <c r="AB82" s="166"/>
      <c r="AC82" s="166"/>
      <c r="AD82" s="166"/>
      <c r="AE82" s="166" t="s">
        <v>165</v>
      </c>
      <c r="AF82" s="166">
        <v>0</v>
      </c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ht="22.5" outlineLevel="1" x14ac:dyDescent="0.2">
      <c r="A83" s="158">
        <v>20</v>
      </c>
      <c r="B83" s="159" t="s">
        <v>223</v>
      </c>
      <c r="C83" s="160" t="s">
        <v>224</v>
      </c>
      <c r="D83" s="161" t="s">
        <v>162</v>
      </c>
      <c r="E83" s="162">
        <v>2.6</v>
      </c>
      <c r="F83" s="163"/>
      <c r="G83" s="164">
        <f>ROUND(E83*F83,2)</f>
        <v>0</v>
      </c>
      <c r="H83" s="163"/>
      <c r="I83" s="164">
        <f>ROUND(E83*H83,2)</f>
        <v>0</v>
      </c>
      <c r="J83" s="163"/>
      <c r="K83" s="164">
        <f>ROUND(E83*J83,2)</f>
        <v>0</v>
      </c>
      <c r="L83" s="164">
        <v>21</v>
      </c>
      <c r="M83" s="164">
        <f>G83*(1+L83/100)</f>
        <v>0</v>
      </c>
      <c r="N83" s="161">
        <v>2.2000000000000002</v>
      </c>
      <c r="O83" s="161">
        <f>ROUND(E83*N83,5)</f>
        <v>5.72</v>
      </c>
      <c r="P83" s="161">
        <v>0</v>
      </c>
      <c r="Q83" s="161">
        <f>ROUND(E83*P83,5)</f>
        <v>0</v>
      </c>
      <c r="R83" s="161"/>
      <c r="S83" s="161"/>
      <c r="T83" s="165">
        <v>0</v>
      </c>
      <c r="U83" s="161">
        <f>ROUND(E83*T83,2)</f>
        <v>0</v>
      </c>
      <c r="V83" s="166"/>
      <c r="W83" s="166"/>
      <c r="X83" s="166"/>
      <c r="Y83" s="166"/>
      <c r="Z83" s="166"/>
      <c r="AA83" s="166"/>
      <c r="AB83" s="166"/>
      <c r="AC83" s="166"/>
      <c r="AD83" s="166"/>
      <c r="AE83" s="166" t="s">
        <v>163</v>
      </c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">
      <c r="A84" s="158"/>
      <c r="B84" s="159"/>
      <c r="C84" s="250" t="s">
        <v>225</v>
      </c>
      <c r="D84" s="251"/>
      <c r="E84" s="252"/>
      <c r="F84" s="253"/>
      <c r="G84" s="254"/>
      <c r="H84" s="164"/>
      <c r="I84" s="164"/>
      <c r="J84" s="164"/>
      <c r="K84" s="164"/>
      <c r="L84" s="164"/>
      <c r="M84" s="164"/>
      <c r="N84" s="161"/>
      <c r="O84" s="161"/>
      <c r="P84" s="161"/>
      <c r="Q84" s="161"/>
      <c r="R84" s="161"/>
      <c r="S84" s="161"/>
      <c r="T84" s="165"/>
      <c r="U84" s="161"/>
      <c r="V84" s="166"/>
      <c r="W84" s="166"/>
      <c r="X84" s="166"/>
      <c r="Y84" s="166"/>
      <c r="Z84" s="166"/>
      <c r="AA84" s="166"/>
      <c r="AB84" s="166"/>
      <c r="AC84" s="166"/>
      <c r="AD84" s="166"/>
      <c r="AE84" s="166" t="s">
        <v>204</v>
      </c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77" t="str">
        <f>C84</f>
        <v>- dodávka kvádrů z tesaného pískovce kamenicky opracovaných,</v>
      </c>
      <c r="BB84" s="166"/>
      <c r="BC84" s="166"/>
      <c r="BD84" s="166"/>
      <c r="BE84" s="166"/>
      <c r="BF84" s="166"/>
      <c r="BG84" s="166"/>
      <c r="BH84" s="166"/>
    </row>
    <row r="85" spans="1:60" outlineLevel="1" x14ac:dyDescent="0.2">
      <c r="A85" s="158"/>
      <c r="B85" s="159"/>
      <c r="C85" s="250" t="s">
        <v>226</v>
      </c>
      <c r="D85" s="251"/>
      <c r="E85" s="252"/>
      <c r="F85" s="253"/>
      <c r="G85" s="254"/>
      <c r="H85" s="164"/>
      <c r="I85" s="164"/>
      <c r="J85" s="164"/>
      <c r="K85" s="164"/>
      <c r="L85" s="164"/>
      <c r="M85" s="164"/>
      <c r="N85" s="161"/>
      <c r="O85" s="161"/>
      <c r="P85" s="161"/>
      <c r="Q85" s="161"/>
      <c r="R85" s="161"/>
      <c r="S85" s="161"/>
      <c r="T85" s="165"/>
      <c r="U85" s="161"/>
      <c r="V85" s="166"/>
      <c r="W85" s="166"/>
      <c r="X85" s="166"/>
      <c r="Y85" s="166"/>
      <c r="Z85" s="166"/>
      <c r="AA85" s="166"/>
      <c r="AB85" s="166"/>
      <c r="AC85" s="166"/>
      <c r="AD85" s="166"/>
      <c r="AE85" s="166" t="s">
        <v>204</v>
      </c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77" t="str">
        <f>C85</f>
        <v xml:space="preserve">  barvou a povrchem obdobných dle stávajících</v>
      </c>
      <c r="BB85" s="166"/>
      <c r="BC85" s="166"/>
      <c r="BD85" s="166"/>
      <c r="BE85" s="166"/>
      <c r="BF85" s="166"/>
      <c r="BG85" s="166"/>
      <c r="BH85" s="166"/>
    </row>
    <row r="86" spans="1:60" outlineLevel="1" x14ac:dyDescent="0.2">
      <c r="A86" s="158"/>
      <c r="B86" s="159"/>
      <c r="C86" s="250" t="s">
        <v>227</v>
      </c>
      <c r="D86" s="251"/>
      <c r="E86" s="252"/>
      <c r="F86" s="253"/>
      <c r="G86" s="254"/>
      <c r="H86" s="164"/>
      <c r="I86" s="164"/>
      <c r="J86" s="164"/>
      <c r="K86" s="164"/>
      <c r="L86" s="164"/>
      <c r="M86" s="164"/>
      <c r="N86" s="161"/>
      <c r="O86" s="161"/>
      <c r="P86" s="161"/>
      <c r="Q86" s="161"/>
      <c r="R86" s="161"/>
      <c r="S86" s="161"/>
      <c r="T86" s="165"/>
      <c r="U86" s="161"/>
      <c r="V86" s="166"/>
      <c r="W86" s="166"/>
      <c r="X86" s="166"/>
      <c r="Y86" s="166"/>
      <c r="Z86" s="166"/>
      <c r="AA86" s="166"/>
      <c r="AB86" s="166"/>
      <c r="AC86" s="166"/>
      <c r="AD86" s="166"/>
      <c r="AE86" s="166" t="s">
        <v>204</v>
      </c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77" t="str">
        <f>C86</f>
        <v>- nejlépe je možno použít kámen starší, z bazaru</v>
      </c>
      <c r="BB86" s="166"/>
      <c r="BC86" s="166"/>
      <c r="BD86" s="166"/>
      <c r="BE86" s="166"/>
      <c r="BF86" s="166"/>
      <c r="BG86" s="166"/>
      <c r="BH86" s="166"/>
    </row>
    <row r="87" spans="1:60" outlineLevel="1" x14ac:dyDescent="0.2">
      <c r="A87" s="158"/>
      <c r="B87" s="159"/>
      <c r="C87" s="167" t="s">
        <v>373</v>
      </c>
      <c r="D87" s="168"/>
      <c r="E87" s="169">
        <v>2.6</v>
      </c>
      <c r="F87" s="164"/>
      <c r="G87" s="164"/>
      <c r="H87" s="164"/>
      <c r="I87" s="164"/>
      <c r="J87" s="164"/>
      <c r="K87" s="164"/>
      <c r="L87" s="164"/>
      <c r="M87" s="164"/>
      <c r="N87" s="161"/>
      <c r="O87" s="161"/>
      <c r="P87" s="161"/>
      <c r="Q87" s="161"/>
      <c r="R87" s="161"/>
      <c r="S87" s="161"/>
      <c r="T87" s="165"/>
      <c r="U87" s="161"/>
      <c r="V87" s="166"/>
      <c r="W87" s="166"/>
      <c r="X87" s="166"/>
      <c r="Y87" s="166"/>
      <c r="Z87" s="166"/>
      <c r="AA87" s="166"/>
      <c r="AB87" s="166"/>
      <c r="AC87" s="166"/>
      <c r="AD87" s="166"/>
      <c r="AE87" s="166" t="s">
        <v>165</v>
      </c>
      <c r="AF87" s="166">
        <v>0</v>
      </c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ht="22.5" outlineLevel="1" x14ac:dyDescent="0.2">
      <c r="A88" s="158">
        <v>21</v>
      </c>
      <c r="B88" s="159" t="s">
        <v>232</v>
      </c>
      <c r="C88" s="160" t="s">
        <v>233</v>
      </c>
      <c r="D88" s="161" t="s">
        <v>182</v>
      </c>
      <c r="E88" s="162">
        <v>1</v>
      </c>
      <c r="F88" s="163"/>
      <c r="G88" s="164">
        <f>ROUND(E88*F88,2)</f>
        <v>0</v>
      </c>
      <c r="H88" s="163"/>
      <c r="I88" s="164">
        <f>ROUND(E88*H88,2)</f>
        <v>0</v>
      </c>
      <c r="J88" s="163"/>
      <c r="K88" s="164">
        <f>ROUND(E88*J88,2)</f>
        <v>0</v>
      </c>
      <c r="L88" s="164">
        <v>21</v>
      </c>
      <c r="M88" s="164">
        <f>G88*(1+L88/100)</f>
        <v>0</v>
      </c>
      <c r="N88" s="161">
        <v>0.05</v>
      </c>
      <c r="O88" s="161">
        <f>ROUND(E88*N88,5)</f>
        <v>0.05</v>
      </c>
      <c r="P88" s="161">
        <v>0</v>
      </c>
      <c r="Q88" s="161">
        <f>ROUND(E88*P88,5)</f>
        <v>0</v>
      </c>
      <c r="R88" s="161"/>
      <c r="S88" s="161"/>
      <c r="T88" s="165">
        <v>1.4119999999999999</v>
      </c>
      <c r="U88" s="161">
        <f>ROUND(E88*T88,2)</f>
        <v>1.41</v>
      </c>
      <c r="V88" s="166"/>
      <c r="W88" s="166"/>
      <c r="X88" s="166"/>
      <c r="Y88" s="166"/>
      <c r="Z88" s="166"/>
      <c r="AA88" s="166"/>
      <c r="AB88" s="166"/>
      <c r="AC88" s="166"/>
      <c r="AD88" s="166"/>
      <c r="AE88" s="166" t="s">
        <v>163</v>
      </c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outlineLevel="1" x14ac:dyDescent="0.2">
      <c r="A89" s="158"/>
      <c r="B89" s="159"/>
      <c r="C89" s="250" t="s">
        <v>234</v>
      </c>
      <c r="D89" s="251"/>
      <c r="E89" s="252"/>
      <c r="F89" s="253"/>
      <c r="G89" s="254"/>
      <c r="H89" s="164"/>
      <c r="I89" s="164"/>
      <c r="J89" s="164"/>
      <c r="K89" s="164"/>
      <c r="L89" s="164"/>
      <c r="M89" s="164"/>
      <c r="N89" s="161"/>
      <c r="O89" s="161"/>
      <c r="P89" s="161"/>
      <c r="Q89" s="161"/>
      <c r="R89" s="161"/>
      <c r="S89" s="161"/>
      <c r="T89" s="165"/>
      <c r="U89" s="161"/>
      <c r="V89" s="166"/>
      <c r="W89" s="166"/>
      <c r="X89" s="166"/>
      <c r="Y89" s="166"/>
      <c r="Z89" s="166"/>
      <c r="AA89" s="166"/>
      <c r="AB89" s="166"/>
      <c r="AC89" s="166"/>
      <c r="AD89" s="166"/>
      <c r="AE89" s="166" t="s">
        <v>204</v>
      </c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77" t="str">
        <f>C89</f>
        <v>- včetně lícování a spárování</v>
      </c>
      <c r="BB89" s="166"/>
      <c r="BC89" s="166"/>
      <c r="BD89" s="166"/>
      <c r="BE89" s="166"/>
      <c r="BF89" s="166"/>
      <c r="BG89" s="166"/>
      <c r="BH89" s="166"/>
    </row>
    <row r="90" spans="1:60" outlineLevel="1" x14ac:dyDescent="0.2">
      <c r="A90" s="158"/>
      <c r="B90" s="159"/>
      <c r="C90" s="250" t="s">
        <v>216</v>
      </c>
      <c r="D90" s="251"/>
      <c r="E90" s="252"/>
      <c r="F90" s="253"/>
      <c r="G90" s="254"/>
      <c r="H90" s="164"/>
      <c r="I90" s="164"/>
      <c r="J90" s="164"/>
      <c r="K90" s="164"/>
      <c r="L90" s="164"/>
      <c r="M90" s="164"/>
      <c r="N90" s="161"/>
      <c r="O90" s="161"/>
      <c r="P90" s="161"/>
      <c r="Q90" s="161"/>
      <c r="R90" s="161"/>
      <c r="S90" s="161"/>
      <c r="T90" s="165"/>
      <c r="U90" s="161"/>
      <c r="V90" s="166"/>
      <c r="W90" s="166"/>
      <c r="X90" s="166"/>
      <c r="Y90" s="166"/>
      <c r="Z90" s="166"/>
      <c r="AA90" s="166"/>
      <c r="AB90" s="166"/>
      <c r="AC90" s="166"/>
      <c r="AD90" s="166"/>
      <c r="AE90" s="166" t="s">
        <v>204</v>
      </c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77" t="str">
        <f>C90</f>
        <v>- přesné složení zdící a spárovací směsi viz technická zpráva projektu</v>
      </c>
      <c r="BB90" s="166"/>
      <c r="BC90" s="166"/>
      <c r="BD90" s="166"/>
      <c r="BE90" s="166"/>
      <c r="BF90" s="166"/>
      <c r="BG90" s="166"/>
      <c r="BH90" s="166"/>
    </row>
    <row r="91" spans="1:60" outlineLevel="1" x14ac:dyDescent="0.2">
      <c r="A91" s="158"/>
      <c r="B91" s="159"/>
      <c r="C91" s="167" t="s">
        <v>235</v>
      </c>
      <c r="D91" s="168"/>
      <c r="E91" s="169"/>
      <c r="F91" s="164"/>
      <c r="G91" s="164"/>
      <c r="H91" s="164"/>
      <c r="I91" s="164"/>
      <c r="J91" s="164"/>
      <c r="K91" s="164"/>
      <c r="L91" s="164"/>
      <c r="M91" s="164"/>
      <c r="N91" s="161"/>
      <c r="O91" s="161"/>
      <c r="P91" s="161"/>
      <c r="Q91" s="161"/>
      <c r="R91" s="161"/>
      <c r="S91" s="161"/>
      <c r="T91" s="165"/>
      <c r="U91" s="161"/>
      <c r="V91" s="166"/>
      <c r="W91" s="166"/>
      <c r="X91" s="166"/>
      <c r="Y91" s="166"/>
      <c r="Z91" s="166"/>
      <c r="AA91" s="166"/>
      <c r="AB91" s="166"/>
      <c r="AC91" s="166"/>
      <c r="AD91" s="166"/>
      <c r="AE91" s="166" t="s">
        <v>165</v>
      </c>
      <c r="AF91" s="166">
        <v>0</v>
      </c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outlineLevel="1" x14ac:dyDescent="0.2">
      <c r="A92" s="158"/>
      <c r="B92" s="159"/>
      <c r="C92" s="167" t="s">
        <v>372</v>
      </c>
      <c r="D92" s="168"/>
      <c r="E92" s="169">
        <v>0.96</v>
      </c>
      <c r="F92" s="164"/>
      <c r="G92" s="164"/>
      <c r="H92" s="164"/>
      <c r="I92" s="164"/>
      <c r="J92" s="164"/>
      <c r="K92" s="164"/>
      <c r="L92" s="164"/>
      <c r="M92" s="164"/>
      <c r="N92" s="161"/>
      <c r="O92" s="161"/>
      <c r="P92" s="161"/>
      <c r="Q92" s="161"/>
      <c r="R92" s="161"/>
      <c r="S92" s="161"/>
      <c r="T92" s="165"/>
      <c r="U92" s="161"/>
      <c r="V92" s="166"/>
      <c r="W92" s="166"/>
      <c r="X92" s="166"/>
      <c r="Y92" s="166"/>
      <c r="Z92" s="166"/>
      <c r="AA92" s="166"/>
      <c r="AB92" s="166"/>
      <c r="AC92" s="166"/>
      <c r="AD92" s="166"/>
      <c r="AE92" s="166" t="s">
        <v>165</v>
      </c>
      <c r="AF92" s="166">
        <v>0</v>
      </c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">
      <c r="A93" s="158"/>
      <c r="B93" s="159"/>
      <c r="C93" s="167" t="s">
        <v>371</v>
      </c>
      <c r="D93" s="168"/>
      <c r="E93" s="169">
        <v>0.04</v>
      </c>
      <c r="F93" s="164"/>
      <c r="G93" s="164"/>
      <c r="H93" s="164"/>
      <c r="I93" s="164"/>
      <c r="J93" s="164"/>
      <c r="K93" s="164"/>
      <c r="L93" s="164"/>
      <c r="M93" s="164"/>
      <c r="N93" s="161"/>
      <c r="O93" s="161"/>
      <c r="P93" s="161"/>
      <c r="Q93" s="161"/>
      <c r="R93" s="161"/>
      <c r="S93" s="161"/>
      <c r="T93" s="165"/>
      <c r="U93" s="161"/>
      <c r="V93" s="166"/>
      <c r="W93" s="166"/>
      <c r="X93" s="166"/>
      <c r="Y93" s="166"/>
      <c r="Z93" s="166"/>
      <c r="AA93" s="166"/>
      <c r="AB93" s="166"/>
      <c r="AC93" s="166"/>
      <c r="AD93" s="166"/>
      <c r="AE93" s="166" t="s">
        <v>165</v>
      </c>
      <c r="AF93" s="166">
        <v>0</v>
      </c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ht="22.5" outlineLevel="1" x14ac:dyDescent="0.2">
      <c r="A94" s="158">
        <v>22</v>
      </c>
      <c r="B94" s="159" t="s">
        <v>236</v>
      </c>
      <c r="C94" s="160" t="s">
        <v>237</v>
      </c>
      <c r="D94" s="161" t="s">
        <v>182</v>
      </c>
      <c r="E94" s="162">
        <v>1.2</v>
      </c>
      <c r="F94" s="163"/>
      <c r="G94" s="164">
        <f>ROUND(E94*F94,2)</f>
        <v>0</v>
      </c>
      <c r="H94" s="163"/>
      <c r="I94" s="164">
        <f>ROUND(E94*H94,2)</f>
        <v>0</v>
      </c>
      <c r="J94" s="163"/>
      <c r="K94" s="164">
        <f>ROUND(E94*J94,2)</f>
        <v>0</v>
      </c>
      <c r="L94" s="164">
        <v>21</v>
      </c>
      <c r="M94" s="164">
        <f>G94*(1+L94/100)</f>
        <v>0</v>
      </c>
      <c r="N94" s="161">
        <v>0.33</v>
      </c>
      <c r="O94" s="161">
        <f>ROUND(E94*N94,5)</f>
        <v>0.39600000000000002</v>
      </c>
      <c r="P94" s="161">
        <v>0</v>
      </c>
      <c r="Q94" s="161">
        <f>ROUND(E94*P94,5)</f>
        <v>0</v>
      </c>
      <c r="R94" s="161"/>
      <c r="S94" s="161"/>
      <c r="T94" s="165">
        <v>0</v>
      </c>
      <c r="U94" s="161">
        <f>ROUND(E94*T94,2)</f>
        <v>0</v>
      </c>
      <c r="V94" s="166"/>
      <c r="W94" s="166"/>
      <c r="X94" s="166"/>
      <c r="Y94" s="166"/>
      <c r="Z94" s="166"/>
      <c r="AA94" s="166"/>
      <c r="AB94" s="166"/>
      <c r="AC94" s="166"/>
      <c r="AD94" s="166"/>
      <c r="AE94" s="166" t="s">
        <v>238</v>
      </c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outlineLevel="1" x14ac:dyDescent="0.2">
      <c r="A95" s="158"/>
      <c r="B95" s="159"/>
      <c r="C95" s="167" t="s">
        <v>370</v>
      </c>
      <c r="D95" s="168"/>
      <c r="E95" s="169">
        <v>1.2</v>
      </c>
      <c r="F95" s="164"/>
      <c r="G95" s="164"/>
      <c r="H95" s="164"/>
      <c r="I95" s="164"/>
      <c r="J95" s="164"/>
      <c r="K95" s="164"/>
      <c r="L95" s="164"/>
      <c r="M95" s="164"/>
      <c r="N95" s="161"/>
      <c r="O95" s="161"/>
      <c r="P95" s="161"/>
      <c r="Q95" s="161"/>
      <c r="R95" s="161"/>
      <c r="S95" s="161"/>
      <c r="T95" s="165"/>
      <c r="U95" s="161"/>
      <c r="V95" s="166"/>
      <c r="W95" s="166"/>
      <c r="X95" s="166"/>
      <c r="Y95" s="166"/>
      <c r="Z95" s="166"/>
      <c r="AA95" s="166"/>
      <c r="AB95" s="166"/>
      <c r="AC95" s="166"/>
      <c r="AD95" s="166"/>
      <c r="AE95" s="166" t="s">
        <v>165</v>
      </c>
      <c r="AF95" s="166">
        <v>0</v>
      </c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ht="22.5" outlineLevel="1" x14ac:dyDescent="0.2">
      <c r="A96" s="158">
        <v>23</v>
      </c>
      <c r="B96" s="159" t="s">
        <v>239</v>
      </c>
      <c r="C96" s="160" t="s">
        <v>240</v>
      </c>
      <c r="D96" s="161" t="s">
        <v>162</v>
      </c>
      <c r="E96" s="162">
        <v>2.4E-2</v>
      </c>
      <c r="F96" s="163"/>
      <c r="G96" s="164">
        <f>ROUND(E96*F96,2)</f>
        <v>0</v>
      </c>
      <c r="H96" s="163"/>
      <c r="I96" s="164">
        <f>ROUND(E96*H96,2)</f>
        <v>0</v>
      </c>
      <c r="J96" s="163"/>
      <c r="K96" s="164">
        <f>ROUND(E96*J96,2)</f>
        <v>0</v>
      </c>
      <c r="L96" s="164">
        <v>21</v>
      </c>
      <c r="M96" s="164">
        <f>G96*(1+L96/100)</f>
        <v>0</v>
      </c>
      <c r="N96" s="161">
        <v>2.6810700000000001</v>
      </c>
      <c r="O96" s="161">
        <f>ROUND(E96*N96,5)</f>
        <v>6.4350000000000004E-2</v>
      </c>
      <c r="P96" s="161">
        <v>0</v>
      </c>
      <c r="Q96" s="161">
        <f>ROUND(E96*P96,5)</f>
        <v>0</v>
      </c>
      <c r="R96" s="161"/>
      <c r="S96" s="161"/>
      <c r="T96" s="165">
        <v>5.9930000000000003</v>
      </c>
      <c r="U96" s="161">
        <f>ROUND(E96*T96,2)</f>
        <v>0.14000000000000001</v>
      </c>
      <c r="V96" s="166"/>
      <c r="W96" s="166"/>
      <c r="X96" s="166"/>
      <c r="Y96" s="166"/>
      <c r="Z96" s="166"/>
      <c r="AA96" s="166"/>
      <c r="AB96" s="166"/>
      <c r="AC96" s="166"/>
      <c r="AD96" s="166"/>
      <c r="AE96" s="166" t="s">
        <v>163</v>
      </c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ht="22.5" outlineLevel="1" x14ac:dyDescent="0.2">
      <c r="A97" s="158"/>
      <c r="B97" s="159"/>
      <c r="C97" s="167" t="s">
        <v>322</v>
      </c>
      <c r="D97" s="168"/>
      <c r="E97" s="169"/>
      <c r="F97" s="164"/>
      <c r="G97" s="164"/>
      <c r="H97" s="164"/>
      <c r="I97" s="164"/>
      <c r="J97" s="164"/>
      <c r="K97" s="164"/>
      <c r="L97" s="164"/>
      <c r="M97" s="164"/>
      <c r="N97" s="161"/>
      <c r="O97" s="161"/>
      <c r="P97" s="161"/>
      <c r="Q97" s="161"/>
      <c r="R97" s="161"/>
      <c r="S97" s="161"/>
      <c r="T97" s="165"/>
      <c r="U97" s="161"/>
      <c r="V97" s="166"/>
      <c r="W97" s="166"/>
      <c r="X97" s="166"/>
      <c r="Y97" s="166"/>
      <c r="Z97" s="166"/>
      <c r="AA97" s="166"/>
      <c r="AB97" s="166"/>
      <c r="AC97" s="166"/>
      <c r="AD97" s="166"/>
      <c r="AE97" s="166" t="s">
        <v>165</v>
      </c>
      <c r="AF97" s="166">
        <v>0</v>
      </c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outlineLevel="1" x14ac:dyDescent="0.2">
      <c r="A98" s="158"/>
      <c r="B98" s="159"/>
      <c r="C98" s="167" t="s">
        <v>369</v>
      </c>
      <c r="D98" s="168"/>
      <c r="E98" s="169">
        <v>2.4E-2</v>
      </c>
      <c r="F98" s="164"/>
      <c r="G98" s="164"/>
      <c r="H98" s="164"/>
      <c r="I98" s="164"/>
      <c r="J98" s="164"/>
      <c r="K98" s="164"/>
      <c r="L98" s="164"/>
      <c r="M98" s="164"/>
      <c r="N98" s="161"/>
      <c r="O98" s="161"/>
      <c r="P98" s="161"/>
      <c r="Q98" s="161"/>
      <c r="R98" s="161"/>
      <c r="S98" s="161"/>
      <c r="T98" s="165"/>
      <c r="U98" s="161"/>
      <c r="V98" s="166"/>
      <c r="W98" s="166"/>
      <c r="X98" s="166"/>
      <c r="Y98" s="166"/>
      <c r="Z98" s="166"/>
      <c r="AA98" s="166"/>
      <c r="AB98" s="166"/>
      <c r="AC98" s="166"/>
      <c r="AD98" s="166"/>
      <c r="AE98" s="166" t="s">
        <v>165</v>
      </c>
      <c r="AF98" s="166">
        <v>0</v>
      </c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</row>
    <row r="99" spans="1:60" x14ac:dyDescent="0.2">
      <c r="A99" s="170" t="s">
        <v>158</v>
      </c>
      <c r="B99" s="171" t="s">
        <v>113</v>
      </c>
      <c r="C99" s="172" t="s">
        <v>114</v>
      </c>
      <c r="D99" s="173"/>
      <c r="E99" s="174"/>
      <c r="F99" s="175"/>
      <c r="G99" s="175">
        <f>SUMIF(AE100:AE110,"&lt;&gt;NOR",G100:G110)</f>
        <v>0</v>
      </c>
      <c r="H99" s="175"/>
      <c r="I99" s="175">
        <f>SUM(I100:I110)</f>
        <v>0</v>
      </c>
      <c r="J99" s="175"/>
      <c r="K99" s="175">
        <f>SUM(K100:K110)</f>
        <v>0</v>
      </c>
      <c r="L99" s="175"/>
      <c r="M99" s="175">
        <f>SUM(M100:M110)</f>
        <v>0</v>
      </c>
      <c r="N99" s="173"/>
      <c r="O99" s="173">
        <f>SUM(O100:O110)</f>
        <v>3.7980200000000002</v>
      </c>
      <c r="P99" s="173"/>
      <c r="Q99" s="173">
        <f>SUM(Q100:Q110)</f>
        <v>0</v>
      </c>
      <c r="R99" s="173"/>
      <c r="S99" s="173"/>
      <c r="T99" s="176"/>
      <c r="U99" s="173">
        <f>SUM(U100:U110)</f>
        <v>3.38</v>
      </c>
      <c r="AE99" t="s">
        <v>159</v>
      </c>
    </row>
    <row r="100" spans="1:60" ht="22.5" outlineLevel="1" x14ac:dyDescent="0.2">
      <c r="A100" s="158">
        <v>24</v>
      </c>
      <c r="B100" s="159" t="s">
        <v>242</v>
      </c>
      <c r="C100" s="160" t="s">
        <v>243</v>
      </c>
      <c r="D100" s="161" t="s">
        <v>162</v>
      </c>
      <c r="E100" s="162">
        <v>0.9375</v>
      </c>
      <c r="F100" s="163"/>
      <c r="G100" s="164">
        <f>ROUND(E100*F100,2)</f>
        <v>0</v>
      </c>
      <c r="H100" s="163"/>
      <c r="I100" s="164">
        <f>ROUND(E100*H100,2)</f>
        <v>0</v>
      </c>
      <c r="J100" s="163"/>
      <c r="K100" s="164">
        <f>ROUND(E100*J100,2)</f>
        <v>0</v>
      </c>
      <c r="L100" s="164">
        <v>21</v>
      </c>
      <c r="M100" s="164">
        <f>G100*(1+L100/100)</f>
        <v>0</v>
      </c>
      <c r="N100" s="161">
        <v>0</v>
      </c>
      <c r="O100" s="161">
        <f>ROUND(E100*N100,5)</f>
        <v>0</v>
      </c>
      <c r="P100" s="161">
        <v>0</v>
      </c>
      <c r="Q100" s="161">
        <f>ROUND(E100*P100,5)</f>
        <v>0</v>
      </c>
      <c r="R100" s="161"/>
      <c r="S100" s="161"/>
      <c r="T100" s="165">
        <v>1.1459999999999999</v>
      </c>
      <c r="U100" s="161">
        <f>ROUND(E100*T100,2)</f>
        <v>1.07</v>
      </c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 t="s">
        <v>163</v>
      </c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">
      <c r="A101" s="158"/>
      <c r="B101" s="159"/>
      <c r="C101" s="167" t="s">
        <v>244</v>
      </c>
      <c r="D101" s="168"/>
      <c r="E101" s="169"/>
      <c r="F101" s="164"/>
      <c r="G101" s="164"/>
      <c r="H101" s="164"/>
      <c r="I101" s="164"/>
      <c r="J101" s="164"/>
      <c r="K101" s="164"/>
      <c r="L101" s="164"/>
      <c r="M101" s="164"/>
      <c r="N101" s="161"/>
      <c r="O101" s="161"/>
      <c r="P101" s="161"/>
      <c r="Q101" s="161"/>
      <c r="R101" s="161"/>
      <c r="S101" s="161"/>
      <c r="T101" s="165"/>
      <c r="U101" s="161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 t="s">
        <v>165</v>
      </c>
      <c r="AF101" s="166">
        <v>0</v>
      </c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outlineLevel="1" x14ac:dyDescent="0.2">
      <c r="A102" s="158"/>
      <c r="B102" s="159"/>
      <c r="C102" s="167" t="s">
        <v>366</v>
      </c>
      <c r="D102" s="168"/>
      <c r="E102" s="169">
        <v>0.9375</v>
      </c>
      <c r="F102" s="164"/>
      <c r="G102" s="164"/>
      <c r="H102" s="164"/>
      <c r="I102" s="164"/>
      <c r="J102" s="164"/>
      <c r="K102" s="164"/>
      <c r="L102" s="164"/>
      <c r="M102" s="164"/>
      <c r="N102" s="161"/>
      <c r="O102" s="161"/>
      <c r="P102" s="161"/>
      <c r="Q102" s="161"/>
      <c r="R102" s="161"/>
      <c r="S102" s="161"/>
      <c r="T102" s="165"/>
      <c r="U102" s="161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 t="s">
        <v>165</v>
      </c>
      <c r="AF102" s="166">
        <v>0</v>
      </c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">
      <c r="A103" s="158">
        <v>25</v>
      </c>
      <c r="B103" s="159" t="s">
        <v>245</v>
      </c>
      <c r="C103" s="160" t="s">
        <v>246</v>
      </c>
      <c r="D103" s="161" t="s">
        <v>247</v>
      </c>
      <c r="E103" s="162">
        <v>2.0727000000000002</v>
      </c>
      <c r="F103" s="163"/>
      <c r="G103" s="164">
        <f>ROUND(E103*F103,2)</f>
        <v>0</v>
      </c>
      <c r="H103" s="163"/>
      <c r="I103" s="164">
        <f>ROUND(E103*H103,2)</f>
        <v>0</v>
      </c>
      <c r="J103" s="163"/>
      <c r="K103" s="164">
        <f>ROUND(E103*J103,2)</f>
        <v>0</v>
      </c>
      <c r="L103" s="164">
        <v>21</v>
      </c>
      <c r="M103" s="164">
        <f>G103*(1+L103/100)</f>
        <v>0</v>
      </c>
      <c r="N103" s="161">
        <v>1</v>
      </c>
      <c r="O103" s="161">
        <f>ROUND(E103*N103,5)</f>
        <v>2.0727000000000002</v>
      </c>
      <c r="P103" s="161">
        <v>0</v>
      </c>
      <c r="Q103" s="161">
        <f>ROUND(E103*P103,5)</f>
        <v>0</v>
      </c>
      <c r="R103" s="161"/>
      <c r="S103" s="161"/>
      <c r="T103" s="165">
        <v>0</v>
      </c>
      <c r="U103" s="161">
        <f>ROUND(E103*T103,2)</f>
        <v>0</v>
      </c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 t="s">
        <v>238</v>
      </c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outlineLevel="1" x14ac:dyDescent="0.2">
      <c r="A104" s="158"/>
      <c r="B104" s="159"/>
      <c r="C104" s="167" t="s">
        <v>368</v>
      </c>
      <c r="D104" s="168"/>
      <c r="E104" s="169">
        <v>2.0727000000000002</v>
      </c>
      <c r="F104" s="164"/>
      <c r="G104" s="164"/>
      <c r="H104" s="164"/>
      <c r="I104" s="164"/>
      <c r="J104" s="164"/>
      <c r="K104" s="164"/>
      <c r="L104" s="164"/>
      <c r="M104" s="164"/>
      <c r="N104" s="161"/>
      <c r="O104" s="161"/>
      <c r="P104" s="161"/>
      <c r="Q104" s="161"/>
      <c r="R104" s="161"/>
      <c r="S104" s="161"/>
      <c r="T104" s="165"/>
      <c r="U104" s="161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 t="s">
        <v>165</v>
      </c>
      <c r="AF104" s="166">
        <v>0</v>
      </c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ht="22.5" outlineLevel="1" x14ac:dyDescent="0.2">
      <c r="A105" s="158">
        <v>26</v>
      </c>
      <c r="B105" s="159" t="s">
        <v>248</v>
      </c>
      <c r="C105" s="160" t="s">
        <v>249</v>
      </c>
      <c r="D105" s="161" t="s">
        <v>182</v>
      </c>
      <c r="E105" s="162">
        <v>6.25</v>
      </c>
      <c r="F105" s="163"/>
      <c r="G105" s="164">
        <f>ROUND(E105*F105,2)</f>
        <v>0</v>
      </c>
      <c r="H105" s="163"/>
      <c r="I105" s="164">
        <f>ROUND(E105*H105,2)</f>
        <v>0</v>
      </c>
      <c r="J105" s="163"/>
      <c r="K105" s="164">
        <f>ROUND(E105*J105,2)</f>
        <v>0</v>
      </c>
      <c r="L105" s="164">
        <v>21</v>
      </c>
      <c r="M105" s="164">
        <f>G105*(1+L105/100)</f>
        <v>0</v>
      </c>
      <c r="N105" s="161">
        <v>5.0000000000000001E-4</v>
      </c>
      <c r="O105" s="161">
        <f>ROUND(E105*N105,5)</f>
        <v>3.13E-3</v>
      </c>
      <c r="P105" s="161">
        <v>0</v>
      </c>
      <c r="Q105" s="161">
        <f>ROUND(E105*P105,5)</f>
        <v>0</v>
      </c>
      <c r="R105" s="161"/>
      <c r="S105" s="161"/>
      <c r="T105" s="165">
        <v>9.4E-2</v>
      </c>
      <c r="U105" s="161">
        <f>ROUND(E105*T105,2)</f>
        <v>0.59</v>
      </c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 t="s">
        <v>163</v>
      </c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</row>
    <row r="106" spans="1:60" outlineLevel="1" x14ac:dyDescent="0.2">
      <c r="A106" s="158"/>
      <c r="B106" s="159"/>
      <c r="C106" s="167" t="s">
        <v>244</v>
      </c>
      <c r="D106" s="168"/>
      <c r="E106" s="169"/>
      <c r="F106" s="164"/>
      <c r="G106" s="164"/>
      <c r="H106" s="164"/>
      <c r="I106" s="164"/>
      <c r="J106" s="164"/>
      <c r="K106" s="164"/>
      <c r="L106" s="164"/>
      <c r="M106" s="164"/>
      <c r="N106" s="161"/>
      <c r="O106" s="161"/>
      <c r="P106" s="161"/>
      <c r="Q106" s="161"/>
      <c r="R106" s="161"/>
      <c r="S106" s="161"/>
      <c r="T106" s="165"/>
      <c r="U106" s="161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 t="s">
        <v>165</v>
      </c>
      <c r="AF106" s="166">
        <v>0</v>
      </c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">
      <c r="A107" s="158"/>
      <c r="B107" s="159"/>
      <c r="C107" s="167" t="s">
        <v>367</v>
      </c>
      <c r="D107" s="168"/>
      <c r="E107" s="169">
        <v>6.25</v>
      </c>
      <c r="F107" s="164"/>
      <c r="G107" s="164"/>
      <c r="H107" s="164"/>
      <c r="I107" s="164"/>
      <c r="J107" s="164"/>
      <c r="K107" s="164"/>
      <c r="L107" s="164"/>
      <c r="M107" s="164"/>
      <c r="N107" s="161"/>
      <c r="O107" s="161"/>
      <c r="P107" s="161"/>
      <c r="Q107" s="161"/>
      <c r="R107" s="161"/>
      <c r="S107" s="161"/>
      <c r="T107" s="165"/>
      <c r="U107" s="161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 t="s">
        <v>165</v>
      </c>
      <c r="AF107" s="166">
        <v>0</v>
      </c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ht="22.5" outlineLevel="1" x14ac:dyDescent="0.2">
      <c r="A108" s="158">
        <v>27</v>
      </c>
      <c r="B108" s="159" t="s">
        <v>250</v>
      </c>
      <c r="C108" s="160" t="s">
        <v>251</v>
      </c>
      <c r="D108" s="161" t="s">
        <v>162</v>
      </c>
      <c r="E108" s="162">
        <v>0.9375</v>
      </c>
      <c r="F108" s="163"/>
      <c r="G108" s="164">
        <f>ROUND(E108*F108,2)</f>
        <v>0</v>
      </c>
      <c r="H108" s="163"/>
      <c r="I108" s="164">
        <f>ROUND(E108*H108,2)</f>
        <v>0</v>
      </c>
      <c r="J108" s="163"/>
      <c r="K108" s="164">
        <f>ROUND(E108*J108,2)</f>
        <v>0</v>
      </c>
      <c r="L108" s="164">
        <v>21</v>
      </c>
      <c r="M108" s="164">
        <f>G108*(1+L108/100)</f>
        <v>0</v>
      </c>
      <c r="N108" s="161">
        <v>1.837</v>
      </c>
      <c r="O108" s="161">
        <f>ROUND(E108*N108,5)</f>
        <v>1.7221900000000001</v>
      </c>
      <c r="P108" s="161">
        <v>0</v>
      </c>
      <c r="Q108" s="161">
        <f>ROUND(E108*P108,5)</f>
        <v>0</v>
      </c>
      <c r="R108" s="161"/>
      <c r="S108" s="161"/>
      <c r="T108" s="165">
        <v>1.8360000000000001</v>
      </c>
      <c r="U108" s="161">
        <f>ROUND(E108*T108,2)</f>
        <v>1.72</v>
      </c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 t="s">
        <v>163</v>
      </c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">
      <c r="A109" s="158"/>
      <c r="B109" s="159"/>
      <c r="C109" s="167" t="s">
        <v>244</v>
      </c>
      <c r="D109" s="168"/>
      <c r="E109" s="169"/>
      <c r="F109" s="164"/>
      <c r="G109" s="164"/>
      <c r="H109" s="164"/>
      <c r="I109" s="164"/>
      <c r="J109" s="164"/>
      <c r="K109" s="164"/>
      <c r="L109" s="164"/>
      <c r="M109" s="164"/>
      <c r="N109" s="161"/>
      <c r="O109" s="161"/>
      <c r="P109" s="161"/>
      <c r="Q109" s="161"/>
      <c r="R109" s="161"/>
      <c r="S109" s="161"/>
      <c r="T109" s="165"/>
      <c r="U109" s="161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 t="s">
        <v>165</v>
      </c>
      <c r="AF109" s="166">
        <v>0</v>
      </c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">
      <c r="A110" s="158"/>
      <c r="B110" s="159"/>
      <c r="C110" s="167" t="s">
        <v>366</v>
      </c>
      <c r="D110" s="168"/>
      <c r="E110" s="169">
        <v>0.9375</v>
      </c>
      <c r="F110" s="164"/>
      <c r="G110" s="164"/>
      <c r="H110" s="164"/>
      <c r="I110" s="164"/>
      <c r="J110" s="164"/>
      <c r="K110" s="164"/>
      <c r="L110" s="164"/>
      <c r="M110" s="164"/>
      <c r="N110" s="161"/>
      <c r="O110" s="161"/>
      <c r="P110" s="161"/>
      <c r="Q110" s="161"/>
      <c r="R110" s="161"/>
      <c r="S110" s="161"/>
      <c r="T110" s="165"/>
      <c r="U110" s="161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 t="s">
        <v>165</v>
      </c>
      <c r="AF110" s="166">
        <v>0</v>
      </c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x14ac:dyDescent="0.2">
      <c r="A111" s="170" t="s">
        <v>158</v>
      </c>
      <c r="B111" s="171" t="s">
        <v>115</v>
      </c>
      <c r="C111" s="172" t="s">
        <v>116</v>
      </c>
      <c r="D111" s="173"/>
      <c r="E111" s="174"/>
      <c r="F111" s="175"/>
      <c r="G111" s="175">
        <f>SUMIF(AE112:AE116,"&lt;&gt;NOR",G112:G116)</f>
        <v>0</v>
      </c>
      <c r="H111" s="175"/>
      <c r="I111" s="175">
        <f>SUM(I112:I116)</f>
        <v>0</v>
      </c>
      <c r="J111" s="175"/>
      <c r="K111" s="175">
        <f>SUM(K112:K116)</f>
        <v>0</v>
      </c>
      <c r="L111" s="175"/>
      <c r="M111" s="175">
        <f>SUM(M112:M116)</f>
        <v>0</v>
      </c>
      <c r="N111" s="173"/>
      <c r="O111" s="173">
        <f>SUM(O112:O116)</f>
        <v>1.8630000000000001E-2</v>
      </c>
      <c r="P111" s="173"/>
      <c r="Q111" s="173">
        <f>SUM(Q112:Q116)</f>
        <v>0</v>
      </c>
      <c r="R111" s="173"/>
      <c r="S111" s="173"/>
      <c r="T111" s="176"/>
      <c r="U111" s="173">
        <f>SUM(U112:U116)</f>
        <v>0.15</v>
      </c>
      <c r="AE111" t="s">
        <v>159</v>
      </c>
    </row>
    <row r="112" spans="1:60" ht="22.5" outlineLevel="1" x14ac:dyDescent="0.2">
      <c r="A112" s="158">
        <v>28</v>
      </c>
      <c r="B112" s="159" t="s">
        <v>252</v>
      </c>
      <c r="C112" s="160" t="s">
        <v>253</v>
      </c>
      <c r="D112" s="161" t="s">
        <v>182</v>
      </c>
      <c r="E112" s="162">
        <v>0.6</v>
      </c>
      <c r="F112" s="163"/>
      <c r="G112" s="164">
        <f>ROUND(E112*F112,2)</f>
        <v>0</v>
      </c>
      <c r="H112" s="163"/>
      <c r="I112" s="164">
        <f>ROUND(E112*H112,2)</f>
        <v>0</v>
      </c>
      <c r="J112" s="163"/>
      <c r="K112" s="164">
        <f>ROUND(E112*J112,2)</f>
        <v>0</v>
      </c>
      <c r="L112" s="164">
        <v>21</v>
      </c>
      <c r="M112" s="164">
        <f>G112*(1+L112/100)</f>
        <v>0</v>
      </c>
      <c r="N112" s="161">
        <v>3.1050000000000001E-2</v>
      </c>
      <c r="O112" s="161">
        <f>ROUND(E112*N112,5)</f>
        <v>1.8630000000000001E-2</v>
      </c>
      <c r="P112" s="161">
        <v>0</v>
      </c>
      <c r="Q112" s="161">
        <f>ROUND(E112*P112,5)</f>
        <v>0</v>
      </c>
      <c r="R112" s="161"/>
      <c r="S112" s="161"/>
      <c r="T112" s="165">
        <v>0.25629999999999997</v>
      </c>
      <c r="U112" s="161">
        <f>ROUND(E112*T112,2)</f>
        <v>0.15</v>
      </c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 t="s">
        <v>163</v>
      </c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</row>
    <row r="113" spans="1:60" outlineLevel="1" x14ac:dyDescent="0.2">
      <c r="A113" s="158"/>
      <c r="B113" s="159"/>
      <c r="C113" s="250" t="s">
        <v>254</v>
      </c>
      <c r="D113" s="251"/>
      <c r="E113" s="252"/>
      <c r="F113" s="253"/>
      <c r="G113" s="254"/>
      <c r="H113" s="164"/>
      <c r="I113" s="164"/>
      <c r="J113" s="164"/>
      <c r="K113" s="164"/>
      <c r="L113" s="164"/>
      <c r="M113" s="164"/>
      <c r="N113" s="161"/>
      <c r="O113" s="161"/>
      <c r="P113" s="161"/>
      <c r="Q113" s="161"/>
      <c r="R113" s="161"/>
      <c r="S113" s="161"/>
      <c r="T113" s="165"/>
      <c r="U113" s="161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 t="s">
        <v>204</v>
      </c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77" t="str">
        <f>C113</f>
        <v>- omítka jednovrstvá hrubá nezatřená MV s příměsí hydraulického vápna</v>
      </c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">
      <c r="A114" s="158"/>
      <c r="B114" s="159"/>
      <c r="C114" s="250" t="s">
        <v>255</v>
      </c>
      <c r="D114" s="251"/>
      <c r="E114" s="252"/>
      <c r="F114" s="253"/>
      <c r="G114" s="254"/>
      <c r="H114" s="164"/>
      <c r="I114" s="164"/>
      <c r="J114" s="164"/>
      <c r="K114" s="164"/>
      <c r="L114" s="164"/>
      <c r="M114" s="164"/>
      <c r="N114" s="161"/>
      <c r="O114" s="161"/>
      <c r="P114" s="161"/>
      <c r="Q114" s="161"/>
      <c r="R114" s="161"/>
      <c r="S114" s="161"/>
      <c r="T114" s="165"/>
      <c r="U114" s="161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 t="s">
        <v>204</v>
      </c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77" t="str">
        <f>C114</f>
        <v>- povrch bude pouze stržen zednickou lžící</v>
      </c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">
      <c r="A115" s="158"/>
      <c r="B115" s="159"/>
      <c r="C115" s="167" t="s">
        <v>321</v>
      </c>
      <c r="D115" s="168"/>
      <c r="E115" s="169"/>
      <c r="F115" s="164"/>
      <c r="G115" s="164"/>
      <c r="H115" s="164"/>
      <c r="I115" s="164"/>
      <c r="J115" s="164"/>
      <c r="K115" s="164"/>
      <c r="L115" s="164"/>
      <c r="M115" s="164"/>
      <c r="N115" s="161"/>
      <c r="O115" s="161"/>
      <c r="P115" s="161"/>
      <c r="Q115" s="161"/>
      <c r="R115" s="161"/>
      <c r="S115" s="161"/>
      <c r="T115" s="165"/>
      <c r="U115" s="161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 t="s">
        <v>165</v>
      </c>
      <c r="AF115" s="166">
        <v>0</v>
      </c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outlineLevel="1" x14ac:dyDescent="0.2">
      <c r="A116" s="158"/>
      <c r="B116" s="159"/>
      <c r="C116" s="167" t="s">
        <v>257</v>
      </c>
      <c r="D116" s="168"/>
      <c r="E116" s="169">
        <v>0.6</v>
      </c>
      <c r="F116" s="164"/>
      <c r="G116" s="164"/>
      <c r="H116" s="164"/>
      <c r="I116" s="164"/>
      <c r="J116" s="164"/>
      <c r="K116" s="164"/>
      <c r="L116" s="164"/>
      <c r="M116" s="164"/>
      <c r="N116" s="161"/>
      <c r="O116" s="161"/>
      <c r="P116" s="161"/>
      <c r="Q116" s="161"/>
      <c r="R116" s="161"/>
      <c r="S116" s="161"/>
      <c r="T116" s="165"/>
      <c r="U116" s="161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 t="s">
        <v>165</v>
      </c>
      <c r="AF116" s="166">
        <v>0</v>
      </c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</row>
    <row r="117" spans="1:60" x14ac:dyDescent="0.2">
      <c r="A117" s="170" t="s">
        <v>158</v>
      </c>
      <c r="B117" s="171" t="s">
        <v>119</v>
      </c>
      <c r="C117" s="172" t="s">
        <v>120</v>
      </c>
      <c r="D117" s="173"/>
      <c r="E117" s="174"/>
      <c r="F117" s="175"/>
      <c r="G117" s="175">
        <f>SUMIF(AE118:AE142,"&lt;&gt;NOR",G118:G142)</f>
        <v>0</v>
      </c>
      <c r="H117" s="175"/>
      <c r="I117" s="175">
        <f>SUM(I118:I142)</f>
        <v>0</v>
      </c>
      <c r="J117" s="175"/>
      <c r="K117" s="175">
        <f>SUM(K118:K142)</f>
        <v>0</v>
      </c>
      <c r="L117" s="175"/>
      <c r="M117" s="175">
        <f>SUM(M118:M142)</f>
        <v>0</v>
      </c>
      <c r="N117" s="173"/>
      <c r="O117" s="173">
        <f>SUM(O118:O142)</f>
        <v>2.3E-3</v>
      </c>
      <c r="P117" s="173"/>
      <c r="Q117" s="173">
        <f>SUM(Q118:Q142)</f>
        <v>4.2495000000000003</v>
      </c>
      <c r="R117" s="173"/>
      <c r="S117" s="173"/>
      <c r="T117" s="176"/>
      <c r="U117" s="173">
        <f>SUM(U118:U142)</f>
        <v>6.41</v>
      </c>
      <c r="AE117" t="s">
        <v>159</v>
      </c>
    </row>
    <row r="118" spans="1:60" ht="22.5" outlineLevel="1" x14ac:dyDescent="0.2">
      <c r="A118" s="158">
        <v>29</v>
      </c>
      <c r="B118" s="159" t="s">
        <v>266</v>
      </c>
      <c r="C118" s="160" t="s">
        <v>267</v>
      </c>
      <c r="D118" s="161" t="s">
        <v>162</v>
      </c>
      <c r="E118" s="162">
        <v>1.8</v>
      </c>
      <c r="F118" s="163"/>
      <c r="G118" s="164">
        <f>ROUND(E118*F118,2)</f>
        <v>0</v>
      </c>
      <c r="H118" s="163"/>
      <c r="I118" s="164">
        <f>ROUND(E118*H118,2)</f>
        <v>0</v>
      </c>
      <c r="J118" s="163"/>
      <c r="K118" s="164">
        <f>ROUND(E118*J118,2)</f>
        <v>0</v>
      </c>
      <c r="L118" s="164">
        <v>21</v>
      </c>
      <c r="M118" s="164">
        <f>G118*(1+L118/100)</f>
        <v>0</v>
      </c>
      <c r="N118" s="161">
        <v>0</v>
      </c>
      <c r="O118" s="161">
        <f>ROUND(E118*N118,5)</f>
        <v>0</v>
      </c>
      <c r="P118" s="161">
        <v>0.3</v>
      </c>
      <c r="Q118" s="161">
        <f>ROUND(E118*P118,5)</f>
        <v>0.54</v>
      </c>
      <c r="R118" s="161"/>
      <c r="S118" s="161"/>
      <c r="T118" s="165">
        <v>1.756</v>
      </c>
      <c r="U118" s="161">
        <f>ROUND(E118*T118,2)</f>
        <v>3.16</v>
      </c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 t="s">
        <v>163</v>
      </c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outlineLevel="1" x14ac:dyDescent="0.2">
      <c r="A119" s="158"/>
      <c r="B119" s="159"/>
      <c r="C119" s="250" t="s">
        <v>268</v>
      </c>
      <c r="D119" s="251"/>
      <c r="E119" s="252"/>
      <c r="F119" s="253"/>
      <c r="G119" s="254"/>
      <c r="H119" s="164"/>
      <c r="I119" s="164"/>
      <c r="J119" s="164"/>
      <c r="K119" s="164"/>
      <c r="L119" s="164"/>
      <c r="M119" s="164"/>
      <c r="N119" s="161"/>
      <c r="O119" s="161"/>
      <c r="P119" s="161"/>
      <c r="Q119" s="161"/>
      <c r="R119" s="161"/>
      <c r="S119" s="161"/>
      <c r="T119" s="165"/>
      <c r="U119" s="161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 t="s">
        <v>204</v>
      </c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77" t="str">
        <f>C119</f>
        <v>- rozebírání stávajícího zdiva z pískovcových kvádrů cca 600/300/300mm</v>
      </c>
      <c r="BB119" s="166"/>
      <c r="BC119" s="166"/>
      <c r="BD119" s="166"/>
      <c r="BE119" s="166"/>
      <c r="BF119" s="166"/>
      <c r="BG119" s="166"/>
      <c r="BH119" s="166"/>
    </row>
    <row r="120" spans="1:60" outlineLevel="1" x14ac:dyDescent="0.2">
      <c r="A120" s="158"/>
      <c r="B120" s="159"/>
      <c r="C120" s="250" t="s">
        <v>269</v>
      </c>
      <c r="D120" s="251"/>
      <c r="E120" s="252"/>
      <c r="F120" s="253"/>
      <c r="G120" s="254"/>
      <c r="H120" s="164"/>
      <c r="I120" s="164"/>
      <c r="J120" s="164"/>
      <c r="K120" s="164"/>
      <c r="L120" s="164"/>
      <c r="M120" s="164"/>
      <c r="N120" s="161"/>
      <c r="O120" s="161"/>
      <c r="P120" s="161"/>
      <c r="Q120" s="161"/>
      <c r="R120" s="161"/>
      <c r="S120" s="161"/>
      <c r="T120" s="165"/>
      <c r="U120" s="161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 t="s">
        <v>204</v>
      </c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77" t="str">
        <f>C120</f>
        <v xml:space="preserve">  s ohledem na znovupoužití</v>
      </c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">
      <c r="A121" s="158"/>
      <c r="B121" s="159"/>
      <c r="C121" s="250" t="s">
        <v>307</v>
      </c>
      <c r="D121" s="251"/>
      <c r="E121" s="252"/>
      <c r="F121" s="253"/>
      <c r="G121" s="254"/>
      <c r="H121" s="164"/>
      <c r="I121" s="164"/>
      <c r="J121" s="164"/>
      <c r="K121" s="164"/>
      <c r="L121" s="164"/>
      <c r="M121" s="164"/>
      <c r="N121" s="161"/>
      <c r="O121" s="161"/>
      <c r="P121" s="161"/>
      <c r="Q121" s="161"/>
      <c r="R121" s="161"/>
      <c r="S121" s="161"/>
      <c r="T121" s="165"/>
      <c r="U121" s="161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 t="s">
        <v>204</v>
      </c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77" t="str">
        <f>C121</f>
        <v>- včetně očíslování jednotlivých kvádrů před rozebráním</v>
      </c>
      <c r="BB121" s="166"/>
      <c r="BC121" s="166"/>
      <c r="BD121" s="166"/>
      <c r="BE121" s="166"/>
      <c r="BF121" s="166"/>
      <c r="BG121" s="166"/>
      <c r="BH121" s="166"/>
    </row>
    <row r="122" spans="1:60" outlineLevel="1" x14ac:dyDescent="0.2">
      <c r="A122" s="158"/>
      <c r="B122" s="159"/>
      <c r="C122" s="250" t="s">
        <v>308</v>
      </c>
      <c r="D122" s="251"/>
      <c r="E122" s="252"/>
      <c r="F122" s="253"/>
      <c r="G122" s="254"/>
      <c r="H122" s="164"/>
      <c r="I122" s="164"/>
      <c r="J122" s="164"/>
      <c r="K122" s="164"/>
      <c r="L122" s="164"/>
      <c r="M122" s="164"/>
      <c r="N122" s="161"/>
      <c r="O122" s="161"/>
      <c r="P122" s="161"/>
      <c r="Q122" s="161"/>
      <c r="R122" s="161"/>
      <c r="S122" s="161"/>
      <c r="T122" s="165"/>
      <c r="U122" s="161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 t="s">
        <v>204</v>
      </c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77" t="str">
        <f>C122</f>
        <v xml:space="preserve">  a dokumentace stávajícího stavu tak, aby je bylo možné vrátit na původní místo</v>
      </c>
      <c r="BB122" s="166"/>
      <c r="BC122" s="166"/>
      <c r="BD122" s="166"/>
      <c r="BE122" s="166"/>
      <c r="BF122" s="166"/>
      <c r="BG122" s="166"/>
      <c r="BH122" s="166"/>
    </row>
    <row r="123" spans="1:60" outlineLevel="1" x14ac:dyDescent="0.2">
      <c r="A123" s="158"/>
      <c r="B123" s="159"/>
      <c r="C123" s="250" t="s">
        <v>270</v>
      </c>
      <c r="D123" s="251"/>
      <c r="E123" s="252"/>
      <c r="F123" s="253"/>
      <c r="G123" s="254"/>
      <c r="H123" s="164"/>
      <c r="I123" s="164"/>
      <c r="J123" s="164"/>
      <c r="K123" s="164"/>
      <c r="L123" s="164"/>
      <c r="M123" s="164"/>
      <c r="N123" s="161"/>
      <c r="O123" s="161"/>
      <c r="P123" s="161"/>
      <c r="Q123" s="161"/>
      <c r="R123" s="161"/>
      <c r="S123" s="161"/>
      <c r="T123" s="165"/>
      <c r="U123" s="161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 t="s">
        <v>204</v>
      </c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77" t="str">
        <f>C123</f>
        <v xml:space="preserve">  a při přezdívání dodržet původní spárořez kamenného zdiva</v>
      </c>
      <c r="BB123" s="166"/>
      <c r="BC123" s="166"/>
      <c r="BD123" s="166"/>
      <c r="BE123" s="166"/>
      <c r="BF123" s="166"/>
      <c r="BG123" s="166"/>
      <c r="BH123" s="166"/>
    </row>
    <row r="124" spans="1:60" outlineLevel="1" x14ac:dyDescent="0.2">
      <c r="A124" s="158"/>
      <c r="B124" s="159"/>
      <c r="C124" s="167" t="s">
        <v>365</v>
      </c>
      <c r="D124" s="168"/>
      <c r="E124" s="169">
        <v>2.4750000000000001E-2</v>
      </c>
      <c r="F124" s="164"/>
      <c r="G124" s="164"/>
      <c r="H124" s="164"/>
      <c r="I124" s="164"/>
      <c r="J124" s="164"/>
      <c r="K124" s="164"/>
      <c r="L124" s="164"/>
      <c r="M124" s="164"/>
      <c r="N124" s="161"/>
      <c r="O124" s="161"/>
      <c r="P124" s="161"/>
      <c r="Q124" s="161"/>
      <c r="R124" s="161"/>
      <c r="S124" s="161"/>
      <c r="T124" s="165"/>
      <c r="U124" s="161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 t="s">
        <v>165</v>
      </c>
      <c r="AF124" s="166">
        <v>0</v>
      </c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">
      <c r="A125" s="158"/>
      <c r="B125" s="159"/>
      <c r="C125" s="167" t="s">
        <v>364</v>
      </c>
      <c r="D125" s="168"/>
      <c r="E125" s="169">
        <v>0.09</v>
      </c>
      <c r="F125" s="164"/>
      <c r="G125" s="164"/>
      <c r="H125" s="164"/>
      <c r="I125" s="164"/>
      <c r="J125" s="164"/>
      <c r="K125" s="164"/>
      <c r="L125" s="164"/>
      <c r="M125" s="164"/>
      <c r="N125" s="161"/>
      <c r="O125" s="161"/>
      <c r="P125" s="161"/>
      <c r="Q125" s="161"/>
      <c r="R125" s="161"/>
      <c r="S125" s="161"/>
      <c r="T125" s="165"/>
      <c r="U125" s="161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 t="s">
        <v>165</v>
      </c>
      <c r="AF125" s="166">
        <v>0</v>
      </c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</row>
    <row r="126" spans="1:60" outlineLevel="1" x14ac:dyDescent="0.2">
      <c r="A126" s="158"/>
      <c r="B126" s="159"/>
      <c r="C126" s="167" t="s">
        <v>363</v>
      </c>
      <c r="D126" s="168"/>
      <c r="E126" s="169">
        <v>1.014</v>
      </c>
      <c r="F126" s="164"/>
      <c r="G126" s="164"/>
      <c r="H126" s="164"/>
      <c r="I126" s="164"/>
      <c r="J126" s="164"/>
      <c r="K126" s="164"/>
      <c r="L126" s="164"/>
      <c r="M126" s="164"/>
      <c r="N126" s="161"/>
      <c r="O126" s="161"/>
      <c r="P126" s="161"/>
      <c r="Q126" s="161"/>
      <c r="R126" s="161"/>
      <c r="S126" s="161"/>
      <c r="T126" s="165"/>
      <c r="U126" s="161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 t="s">
        <v>165</v>
      </c>
      <c r="AF126" s="166">
        <v>0</v>
      </c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</row>
    <row r="127" spans="1:60" outlineLevel="1" x14ac:dyDescent="0.2">
      <c r="A127" s="158"/>
      <c r="B127" s="159"/>
      <c r="C127" s="167" t="s">
        <v>362</v>
      </c>
      <c r="D127" s="168"/>
      <c r="E127" s="169">
        <v>0.156</v>
      </c>
      <c r="F127" s="164"/>
      <c r="G127" s="164"/>
      <c r="H127" s="164"/>
      <c r="I127" s="164"/>
      <c r="J127" s="164"/>
      <c r="K127" s="164"/>
      <c r="L127" s="164"/>
      <c r="M127" s="164"/>
      <c r="N127" s="161"/>
      <c r="O127" s="161"/>
      <c r="P127" s="161"/>
      <c r="Q127" s="161"/>
      <c r="R127" s="161"/>
      <c r="S127" s="161"/>
      <c r="T127" s="165"/>
      <c r="U127" s="161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 t="s">
        <v>165</v>
      </c>
      <c r="AF127" s="166">
        <v>0</v>
      </c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</row>
    <row r="128" spans="1:60" outlineLevel="1" x14ac:dyDescent="0.2">
      <c r="A128" s="158"/>
      <c r="B128" s="159"/>
      <c r="C128" s="167" t="s">
        <v>361</v>
      </c>
      <c r="D128" s="168"/>
      <c r="E128" s="169">
        <v>0.17499999999999999</v>
      </c>
      <c r="F128" s="164"/>
      <c r="G128" s="164"/>
      <c r="H128" s="164"/>
      <c r="I128" s="164"/>
      <c r="J128" s="164"/>
      <c r="K128" s="164"/>
      <c r="L128" s="164"/>
      <c r="M128" s="164"/>
      <c r="N128" s="161"/>
      <c r="O128" s="161"/>
      <c r="P128" s="161"/>
      <c r="Q128" s="161"/>
      <c r="R128" s="161"/>
      <c r="S128" s="161"/>
      <c r="T128" s="165"/>
      <c r="U128" s="161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 t="s">
        <v>165</v>
      </c>
      <c r="AF128" s="166">
        <v>0</v>
      </c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</row>
    <row r="129" spans="1:60" outlineLevel="1" x14ac:dyDescent="0.2">
      <c r="A129" s="158"/>
      <c r="B129" s="159"/>
      <c r="C129" s="167" t="s">
        <v>360</v>
      </c>
      <c r="D129" s="168"/>
      <c r="E129" s="169">
        <v>0.315</v>
      </c>
      <c r="F129" s="164"/>
      <c r="G129" s="164"/>
      <c r="H129" s="164"/>
      <c r="I129" s="164"/>
      <c r="J129" s="164"/>
      <c r="K129" s="164"/>
      <c r="L129" s="164"/>
      <c r="M129" s="164"/>
      <c r="N129" s="161"/>
      <c r="O129" s="161"/>
      <c r="P129" s="161"/>
      <c r="Q129" s="161"/>
      <c r="R129" s="161"/>
      <c r="S129" s="161"/>
      <c r="T129" s="165"/>
      <c r="U129" s="161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 t="s">
        <v>165</v>
      </c>
      <c r="AF129" s="166">
        <v>0</v>
      </c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</row>
    <row r="130" spans="1:60" outlineLevel="1" x14ac:dyDescent="0.2">
      <c r="A130" s="158"/>
      <c r="B130" s="159"/>
      <c r="C130" s="178" t="s">
        <v>222</v>
      </c>
      <c r="D130" s="179"/>
      <c r="E130" s="180">
        <v>1.77475</v>
      </c>
      <c r="F130" s="164"/>
      <c r="G130" s="164"/>
      <c r="H130" s="164"/>
      <c r="I130" s="164"/>
      <c r="J130" s="164"/>
      <c r="K130" s="164"/>
      <c r="L130" s="164"/>
      <c r="M130" s="164"/>
      <c r="N130" s="161"/>
      <c r="O130" s="161"/>
      <c r="P130" s="161"/>
      <c r="Q130" s="161"/>
      <c r="R130" s="161"/>
      <c r="S130" s="161"/>
      <c r="T130" s="165"/>
      <c r="U130" s="161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 t="s">
        <v>165</v>
      </c>
      <c r="AF130" s="166">
        <v>1</v>
      </c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</row>
    <row r="131" spans="1:60" outlineLevel="1" x14ac:dyDescent="0.2">
      <c r="A131" s="158"/>
      <c r="B131" s="159"/>
      <c r="C131" s="167" t="s">
        <v>359</v>
      </c>
      <c r="D131" s="168"/>
      <c r="E131" s="169">
        <v>2.5250000000000002E-2</v>
      </c>
      <c r="F131" s="164"/>
      <c r="G131" s="164"/>
      <c r="H131" s="164"/>
      <c r="I131" s="164"/>
      <c r="J131" s="164"/>
      <c r="K131" s="164"/>
      <c r="L131" s="164"/>
      <c r="M131" s="164"/>
      <c r="N131" s="161"/>
      <c r="O131" s="161"/>
      <c r="P131" s="161"/>
      <c r="Q131" s="161"/>
      <c r="R131" s="161"/>
      <c r="S131" s="161"/>
      <c r="T131" s="165"/>
      <c r="U131" s="161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 t="s">
        <v>165</v>
      </c>
      <c r="AF131" s="166">
        <v>0</v>
      </c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</row>
    <row r="132" spans="1:60" outlineLevel="1" x14ac:dyDescent="0.2">
      <c r="A132" s="158">
        <v>30</v>
      </c>
      <c r="B132" s="159" t="s">
        <v>271</v>
      </c>
      <c r="C132" s="160" t="s">
        <v>272</v>
      </c>
      <c r="D132" s="161" t="s">
        <v>162</v>
      </c>
      <c r="E132" s="162">
        <v>0.19500000000000001</v>
      </c>
      <c r="F132" s="163"/>
      <c r="G132" s="164">
        <f>ROUND(E132*F132,2)</f>
        <v>0</v>
      </c>
      <c r="H132" s="163"/>
      <c r="I132" s="164">
        <f>ROUND(E132*H132,2)</f>
        <v>0</v>
      </c>
      <c r="J132" s="163"/>
      <c r="K132" s="164">
        <f>ROUND(E132*J132,2)</f>
        <v>0</v>
      </c>
      <c r="L132" s="164">
        <v>21</v>
      </c>
      <c r="M132" s="164">
        <f>G132*(1+L132/100)</f>
        <v>0</v>
      </c>
      <c r="N132" s="161">
        <v>1.1199999999999999E-3</v>
      </c>
      <c r="O132" s="161">
        <f>ROUND(E132*N132,5)</f>
        <v>2.2000000000000001E-4</v>
      </c>
      <c r="P132" s="161">
        <v>2.5</v>
      </c>
      <c r="Q132" s="161">
        <f>ROUND(E132*P132,5)</f>
        <v>0.48749999999999999</v>
      </c>
      <c r="R132" s="161"/>
      <c r="S132" s="161"/>
      <c r="T132" s="165">
        <v>1.756</v>
      </c>
      <c r="U132" s="161">
        <f>ROUND(E132*T132,2)</f>
        <v>0.34</v>
      </c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 t="s">
        <v>163</v>
      </c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</row>
    <row r="133" spans="1:60" ht="22.5" outlineLevel="1" x14ac:dyDescent="0.2">
      <c r="A133" s="158"/>
      <c r="B133" s="159"/>
      <c r="C133" s="167" t="s">
        <v>358</v>
      </c>
      <c r="D133" s="168"/>
      <c r="E133" s="169"/>
      <c r="F133" s="164"/>
      <c r="G133" s="164"/>
      <c r="H133" s="164"/>
      <c r="I133" s="164"/>
      <c r="J133" s="164"/>
      <c r="K133" s="164"/>
      <c r="L133" s="164"/>
      <c r="M133" s="164"/>
      <c r="N133" s="161"/>
      <c r="O133" s="161"/>
      <c r="P133" s="161"/>
      <c r="Q133" s="161"/>
      <c r="R133" s="161"/>
      <c r="S133" s="161"/>
      <c r="T133" s="165"/>
      <c r="U133" s="161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 t="s">
        <v>165</v>
      </c>
      <c r="AF133" s="166">
        <v>0</v>
      </c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</row>
    <row r="134" spans="1:60" outlineLevel="1" x14ac:dyDescent="0.2">
      <c r="A134" s="158"/>
      <c r="B134" s="159"/>
      <c r="C134" s="167" t="s">
        <v>357</v>
      </c>
      <c r="D134" s="168"/>
      <c r="E134" s="169">
        <v>0.19500000000000001</v>
      </c>
      <c r="F134" s="164"/>
      <c r="G134" s="164"/>
      <c r="H134" s="164"/>
      <c r="I134" s="164"/>
      <c r="J134" s="164"/>
      <c r="K134" s="164"/>
      <c r="L134" s="164"/>
      <c r="M134" s="164"/>
      <c r="N134" s="161"/>
      <c r="O134" s="161"/>
      <c r="P134" s="161"/>
      <c r="Q134" s="161"/>
      <c r="R134" s="161"/>
      <c r="S134" s="161"/>
      <c r="T134" s="165"/>
      <c r="U134" s="161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 t="s">
        <v>165</v>
      </c>
      <c r="AF134" s="166">
        <v>0</v>
      </c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</row>
    <row r="135" spans="1:60" outlineLevel="1" x14ac:dyDescent="0.2">
      <c r="A135" s="158">
        <v>31</v>
      </c>
      <c r="B135" s="159" t="s">
        <v>320</v>
      </c>
      <c r="C135" s="160" t="s">
        <v>319</v>
      </c>
      <c r="D135" s="161" t="s">
        <v>162</v>
      </c>
      <c r="E135" s="162">
        <v>0.09</v>
      </c>
      <c r="F135" s="163"/>
      <c r="G135" s="164">
        <f>ROUND(E135*F135,2)</f>
        <v>0</v>
      </c>
      <c r="H135" s="163"/>
      <c r="I135" s="164">
        <f>ROUND(E135*H135,2)</f>
        <v>0</v>
      </c>
      <c r="J135" s="163"/>
      <c r="K135" s="164">
        <f>ROUND(E135*J135,2)</f>
        <v>0</v>
      </c>
      <c r="L135" s="164">
        <v>21</v>
      </c>
      <c r="M135" s="164">
        <f>G135*(1+L135/100)</f>
        <v>0</v>
      </c>
      <c r="N135" s="161">
        <v>1.2800000000000001E-3</v>
      </c>
      <c r="O135" s="161">
        <f>ROUND(E135*N135,5)</f>
        <v>1.2E-4</v>
      </c>
      <c r="P135" s="161">
        <v>1.8</v>
      </c>
      <c r="Q135" s="161">
        <f>ROUND(E135*P135,5)</f>
        <v>0.16200000000000001</v>
      </c>
      <c r="R135" s="161"/>
      <c r="S135" s="161"/>
      <c r="T135" s="165">
        <v>1.52</v>
      </c>
      <c r="U135" s="161">
        <f>ROUND(E135*T135,2)</f>
        <v>0.14000000000000001</v>
      </c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 t="s">
        <v>163</v>
      </c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</row>
    <row r="136" spans="1:60" outlineLevel="1" x14ac:dyDescent="0.2">
      <c r="A136" s="158"/>
      <c r="B136" s="159"/>
      <c r="C136" s="167" t="s">
        <v>356</v>
      </c>
      <c r="D136" s="168"/>
      <c r="E136" s="169"/>
      <c r="F136" s="164"/>
      <c r="G136" s="164"/>
      <c r="H136" s="164"/>
      <c r="I136" s="164"/>
      <c r="J136" s="164"/>
      <c r="K136" s="164"/>
      <c r="L136" s="164"/>
      <c r="M136" s="164"/>
      <c r="N136" s="161"/>
      <c r="O136" s="161"/>
      <c r="P136" s="161"/>
      <c r="Q136" s="161"/>
      <c r="R136" s="161"/>
      <c r="S136" s="161"/>
      <c r="T136" s="165"/>
      <c r="U136" s="161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 t="s">
        <v>165</v>
      </c>
      <c r="AF136" s="166">
        <v>0</v>
      </c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</row>
    <row r="137" spans="1:60" outlineLevel="1" x14ac:dyDescent="0.2">
      <c r="A137" s="158"/>
      <c r="B137" s="159"/>
      <c r="C137" s="167" t="s">
        <v>355</v>
      </c>
      <c r="D137" s="168"/>
      <c r="E137" s="169">
        <v>0.09</v>
      </c>
      <c r="F137" s="164"/>
      <c r="G137" s="164"/>
      <c r="H137" s="164"/>
      <c r="I137" s="164"/>
      <c r="J137" s="164"/>
      <c r="K137" s="164"/>
      <c r="L137" s="164"/>
      <c r="M137" s="164"/>
      <c r="N137" s="161"/>
      <c r="O137" s="161"/>
      <c r="P137" s="161"/>
      <c r="Q137" s="161"/>
      <c r="R137" s="161"/>
      <c r="S137" s="161"/>
      <c r="T137" s="165"/>
      <c r="U137" s="161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 t="s">
        <v>165</v>
      </c>
      <c r="AF137" s="166">
        <v>0</v>
      </c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</row>
    <row r="138" spans="1:60" outlineLevel="1" x14ac:dyDescent="0.2">
      <c r="A138" s="158">
        <v>32</v>
      </c>
      <c r="B138" s="159" t="s">
        <v>354</v>
      </c>
      <c r="C138" s="160" t="s">
        <v>353</v>
      </c>
      <c r="D138" s="161" t="s">
        <v>162</v>
      </c>
      <c r="E138" s="162">
        <v>1.53</v>
      </c>
      <c r="F138" s="163"/>
      <c r="G138" s="164">
        <f>ROUND(E138*F138,2)</f>
        <v>0</v>
      </c>
      <c r="H138" s="163"/>
      <c r="I138" s="164">
        <f>ROUND(E138*H138,2)</f>
        <v>0</v>
      </c>
      <c r="J138" s="163"/>
      <c r="K138" s="164">
        <f>ROUND(E138*J138,2)</f>
        <v>0</v>
      </c>
      <c r="L138" s="164">
        <v>21</v>
      </c>
      <c r="M138" s="164">
        <f>G138*(1+L138/100)</f>
        <v>0</v>
      </c>
      <c r="N138" s="161">
        <v>1.2800000000000001E-3</v>
      </c>
      <c r="O138" s="161">
        <f>ROUND(E138*N138,5)</f>
        <v>1.9599999999999999E-3</v>
      </c>
      <c r="P138" s="161">
        <v>2</v>
      </c>
      <c r="Q138" s="161">
        <f>ROUND(E138*P138,5)</f>
        <v>3.06</v>
      </c>
      <c r="R138" s="161"/>
      <c r="S138" s="161"/>
      <c r="T138" s="165">
        <v>1.7789999999999999</v>
      </c>
      <c r="U138" s="161">
        <f>ROUND(E138*T138,2)</f>
        <v>2.72</v>
      </c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 t="s">
        <v>163</v>
      </c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</row>
    <row r="139" spans="1:60" outlineLevel="1" x14ac:dyDescent="0.2">
      <c r="A139" s="158"/>
      <c r="B139" s="159"/>
      <c r="C139" s="167" t="s">
        <v>352</v>
      </c>
      <c r="D139" s="168"/>
      <c r="E139" s="169">
        <v>0.18</v>
      </c>
      <c r="F139" s="164"/>
      <c r="G139" s="164"/>
      <c r="H139" s="164"/>
      <c r="I139" s="164"/>
      <c r="J139" s="164"/>
      <c r="K139" s="164"/>
      <c r="L139" s="164"/>
      <c r="M139" s="164"/>
      <c r="N139" s="161"/>
      <c r="O139" s="161"/>
      <c r="P139" s="161"/>
      <c r="Q139" s="161"/>
      <c r="R139" s="161"/>
      <c r="S139" s="161"/>
      <c r="T139" s="165"/>
      <c r="U139" s="161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 t="s">
        <v>165</v>
      </c>
      <c r="AF139" s="166">
        <v>0</v>
      </c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</row>
    <row r="140" spans="1:60" outlineLevel="1" x14ac:dyDescent="0.2">
      <c r="A140" s="158"/>
      <c r="B140" s="159"/>
      <c r="C140" s="167" t="s">
        <v>351</v>
      </c>
      <c r="D140" s="168"/>
      <c r="E140" s="169">
        <v>1.35</v>
      </c>
      <c r="F140" s="164"/>
      <c r="G140" s="164"/>
      <c r="H140" s="164"/>
      <c r="I140" s="164"/>
      <c r="J140" s="164"/>
      <c r="K140" s="164"/>
      <c r="L140" s="164"/>
      <c r="M140" s="164"/>
      <c r="N140" s="161"/>
      <c r="O140" s="161"/>
      <c r="P140" s="161"/>
      <c r="Q140" s="161"/>
      <c r="R140" s="161"/>
      <c r="S140" s="161"/>
      <c r="T140" s="165"/>
      <c r="U140" s="161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 t="s">
        <v>165</v>
      </c>
      <c r="AF140" s="166">
        <v>0</v>
      </c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</row>
    <row r="141" spans="1:60" outlineLevel="1" x14ac:dyDescent="0.2">
      <c r="A141" s="158">
        <v>33</v>
      </c>
      <c r="B141" s="159" t="s">
        <v>273</v>
      </c>
      <c r="C141" s="160" t="s">
        <v>274</v>
      </c>
      <c r="D141" s="161" t="s">
        <v>275</v>
      </c>
      <c r="E141" s="162">
        <v>1</v>
      </c>
      <c r="F141" s="163"/>
      <c r="G141" s="164">
        <f>ROUND(E141*F141,2)</f>
        <v>0</v>
      </c>
      <c r="H141" s="163"/>
      <c r="I141" s="164">
        <f>ROUND(E141*H141,2)</f>
        <v>0</v>
      </c>
      <c r="J141" s="163"/>
      <c r="K141" s="164">
        <f>ROUND(E141*J141,2)</f>
        <v>0</v>
      </c>
      <c r="L141" s="164">
        <v>21</v>
      </c>
      <c r="M141" s="164">
        <f>G141*(1+L141/100)</f>
        <v>0</v>
      </c>
      <c r="N141" s="161">
        <v>0</v>
      </c>
      <c r="O141" s="161">
        <f>ROUND(E141*N141,5)</f>
        <v>0</v>
      </c>
      <c r="P141" s="161">
        <v>0</v>
      </c>
      <c r="Q141" s="161">
        <f>ROUND(E141*P141,5)</f>
        <v>0</v>
      </c>
      <c r="R141" s="161"/>
      <c r="S141" s="161"/>
      <c r="T141" s="165">
        <v>0.05</v>
      </c>
      <c r="U141" s="161">
        <f>ROUND(E141*T141,2)</f>
        <v>0.05</v>
      </c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 t="s">
        <v>163</v>
      </c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</row>
    <row r="142" spans="1:60" outlineLevel="1" x14ac:dyDescent="0.2">
      <c r="A142" s="158"/>
      <c r="B142" s="159"/>
      <c r="C142" s="167" t="s">
        <v>350</v>
      </c>
      <c r="D142" s="168"/>
      <c r="E142" s="169">
        <v>1</v>
      </c>
      <c r="F142" s="164"/>
      <c r="G142" s="164"/>
      <c r="H142" s="164"/>
      <c r="I142" s="164"/>
      <c r="J142" s="164"/>
      <c r="K142" s="164"/>
      <c r="L142" s="164"/>
      <c r="M142" s="164"/>
      <c r="N142" s="161"/>
      <c r="O142" s="161"/>
      <c r="P142" s="161"/>
      <c r="Q142" s="161"/>
      <c r="R142" s="161"/>
      <c r="S142" s="161"/>
      <c r="T142" s="165"/>
      <c r="U142" s="161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 t="s">
        <v>165</v>
      </c>
      <c r="AF142" s="166">
        <v>0</v>
      </c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</row>
    <row r="143" spans="1:60" x14ac:dyDescent="0.2">
      <c r="A143" s="170" t="s">
        <v>158</v>
      </c>
      <c r="B143" s="171" t="s">
        <v>121</v>
      </c>
      <c r="C143" s="172" t="s">
        <v>122</v>
      </c>
      <c r="D143" s="173"/>
      <c r="E143" s="174"/>
      <c r="F143" s="175"/>
      <c r="G143" s="175">
        <f>SUMIF(AE144:AE155,"&lt;&gt;NOR",G144:G155)</f>
        <v>0</v>
      </c>
      <c r="H143" s="175"/>
      <c r="I143" s="175">
        <f>SUM(I144:I155)</f>
        <v>0</v>
      </c>
      <c r="J143" s="175"/>
      <c r="K143" s="175">
        <f>SUM(K144:K155)</f>
        <v>0</v>
      </c>
      <c r="L143" s="175"/>
      <c r="M143" s="175">
        <f>SUM(M144:M155)</f>
        <v>0</v>
      </c>
      <c r="N143" s="173"/>
      <c r="O143" s="173">
        <f>SUM(O144:O155)</f>
        <v>4.0431699999999999</v>
      </c>
      <c r="P143" s="173"/>
      <c r="Q143" s="173">
        <f>SUM(Q144:Q155)</f>
        <v>0</v>
      </c>
      <c r="R143" s="173"/>
      <c r="S143" s="173"/>
      <c r="T143" s="176"/>
      <c r="U143" s="173">
        <f>SUM(U144:U155)</f>
        <v>26.35</v>
      </c>
      <c r="AE143" t="s">
        <v>159</v>
      </c>
    </row>
    <row r="144" spans="1:60" outlineLevel="1" x14ac:dyDescent="0.2">
      <c r="A144" s="158">
        <v>34</v>
      </c>
      <c r="B144" s="159" t="s">
        <v>276</v>
      </c>
      <c r="C144" s="160" t="s">
        <v>277</v>
      </c>
      <c r="D144" s="161" t="s">
        <v>278</v>
      </c>
      <c r="E144" s="162">
        <v>4.5999999999999996</v>
      </c>
      <c r="F144" s="163"/>
      <c r="G144" s="164">
        <f>ROUND(E144*F144,2)</f>
        <v>0</v>
      </c>
      <c r="H144" s="163"/>
      <c r="I144" s="164">
        <f>ROUND(E144*H144,2)</f>
        <v>0</v>
      </c>
      <c r="J144" s="163"/>
      <c r="K144" s="164">
        <f>ROUND(E144*J144,2)</f>
        <v>0</v>
      </c>
      <c r="L144" s="164">
        <v>21</v>
      </c>
      <c r="M144" s="164">
        <f>G144*(1+L144/100)</f>
        <v>0</v>
      </c>
      <c r="N144" s="161">
        <v>1.8079999999999999E-2</v>
      </c>
      <c r="O144" s="161">
        <f>ROUND(E144*N144,5)</f>
        <v>8.3169999999999994E-2</v>
      </c>
      <c r="P144" s="161">
        <v>0</v>
      </c>
      <c r="Q144" s="161">
        <f>ROUND(E144*P144,5)</f>
        <v>0</v>
      </c>
      <c r="R144" s="161"/>
      <c r="S144" s="161"/>
      <c r="T144" s="165">
        <v>0.52</v>
      </c>
      <c r="U144" s="161">
        <f>ROUND(E144*T144,2)</f>
        <v>2.39</v>
      </c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 t="s">
        <v>163</v>
      </c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</row>
    <row r="145" spans="1:60" ht="22.5" outlineLevel="1" x14ac:dyDescent="0.2">
      <c r="A145" s="158"/>
      <c r="B145" s="159"/>
      <c r="C145" s="167" t="s">
        <v>279</v>
      </c>
      <c r="D145" s="168"/>
      <c r="E145" s="169"/>
      <c r="F145" s="164"/>
      <c r="G145" s="164"/>
      <c r="H145" s="164"/>
      <c r="I145" s="164"/>
      <c r="J145" s="164"/>
      <c r="K145" s="164"/>
      <c r="L145" s="164"/>
      <c r="M145" s="164"/>
      <c r="N145" s="161"/>
      <c r="O145" s="161"/>
      <c r="P145" s="161"/>
      <c r="Q145" s="161"/>
      <c r="R145" s="161"/>
      <c r="S145" s="161"/>
      <c r="T145" s="165"/>
      <c r="U145" s="161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 t="s">
        <v>165</v>
      </c>
      <c r="AF145" s="166">
        <v>0</v>
      </c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</row>
    <row r="146" spans="1:60" outlineLevel="1" x14ac:dyDescent="0.2">
      <c r="A146" s="158"/>
      <c r="B146" s="159"/>
      <c r="C146" s="167" t="s">
        <v>318</v>
      </c>
      <c r="D146" s="168"/>
      <c r="E146" s="169">
        <v>4.5999999999999996</v>
      </c>
      <c r="F146" s="164"/>
      <c r="G146" s="164"/>
      <c r="H146" s="164"/>
      <c r="I146" s="164"/>
      <c r="J146" s="164"/>
      <c r="K146" s="164"/>
      <c r="L146" s="164"/>
      <c r="M146" s="164"/>
      <c r="N146" s="161"/>
      <c r="O146" s="161"/>
      <c r="P146" s="161"/>
      <c r="Q146" s="161"/>
      <c r="R146" s="161"/>
      <c r="S146" s="161"/>
      <c r="T146" s="165"/>
      <c r="U146" s="161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 t="s">
        <v>165</v>
      </c>
      <c r="AF146" s="166">
        <v>0</v>
      </c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</row>
    <row r="147" spans="1:60" outlineLevel="1" x14ac:dyDescent="0.2">
      <c r="A147" s="158">
        <v>35</v>
      </c>
      <c r="B147" s="159" t="s">
        <v>280</v>
      </c>
      <c r="C147" s="160" t="s">
        <v>281</v>
      </c>
      <c r="D147" s="161" t="s">
        <v>162</v>
      </c>
      <c r="E147" s="162">
        <v>1.8</v>
      </c>
      <c r="F147" s="163"/>
      <c r="G147" s="164">
        <f>ROUND(E147*F147,2)</f>
        <v>0</v>
      </c>
      <c r="H147" s="163"/>
      <c r="I147" s="164">
        <f>ROUND(E147*H147,2)</f>
        <v>0</v>
      </c>
      <c r="J147" s="163"/>
      <c r="K147" s="164">
        <f>ROUND(E147*J147,2)</f>
        <v>0</v>
      </c>
      <c r="L147" s="164">
        <v>21</v>
      </c>
      <c r="M147" s="164">
        <f>G147*(1+L147/100)</f>
        <v>0</v>
      </c>
      <c r="N147" s="161">
        <v>2.2000000000000002</v>
      </c>
      <c r="O147" s="161">
        <f>ROUND(E147*N147,5)</f>
        <v>3.96</v>
      </c>
      <c r="P147" s="161">
        <v>0</v>
      </c>
      <c r="Q147" s="161">
        <f>ROUND(E147*P147,5)</f>
        <v>0</v>
      </c>
      <c r="R147" s="161"/>
      <c r="S147" s="161"/>
      <c r="T147" s="165">
        <v>7.4139999999999997</v>
      </c>
      <c r="U147" s="161">
        <f>ROUND(E147*T147,2)</f>
        <v>13.35</v>
      </c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 t="s">
        <v>163</v>
      </c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</row>
    <row r="148" spans="1:60" outlineLevel="1" x14ac:dyDescent="0.2">
      <c r="A148" s="158">
        <v>36</v>
      </c>
      <c r="B148" s="159" t="s">
        <v>282</v>
      </c>
      <c r="C148" s="160" t="s">
        <v>283</v>
      </c>
      <c r="D148" s="161" t="s">
        <v>247</v>
      </c>
      <c r="E148" s="162">
        <v>4.6660000000000004</v>
      </c>
      <c r="F148" s="163"/>
      <c r="G148" s="164">
        <f>ROUND(E148*F148,2)</f>
        <v>0</v>
      </c>
      <c r="H148" s="163"/>
      <c r="I148" s="164">
        <f>ROUND(E148*H148,2)</f>
        <v>0</v>
      </c>
      <c r="J148" s="163"/>
      <c r="K148" s="164">
        <f>ROUND(E148*J148,2)</f>
        <v>0</v>
      </c>
      <c r="L148" s="164">
        <v>21</v>
      </c>
      <c r="M148" s="164">
        <f>G148*(1+L148/100)</f>
        <v>0</v>
      </c>
      <c r="N148" s="161">
        <v>0</v>
      </c>
      <c r="O148" s="161">
        <f>ROUND(E148*N148,5)</f>
        <v>0</v>
      </c>
      <c r="P148" s="161">
        <v>0</v>
      </c>
      <c r="Q148" s="161">
        <f>ROUND(E148*P148,5)</f>
        <v>0</v>
      </c>
      <c r="R148" s="161"/>
      <c r="S148" s="161"/>
      <c r="T148" s="165">
        <v>0.94199999999999995</v>
      </c>
      <c r="U148" s="161">
        <f>ROUND(E148*T148,2)</f>
        <v>4.4000000000000004</v>
      </c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 t="s">
        <v>163</v>
      </c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</row>
    <row r="149" spans="1:60" outlineLevel="1" x14ac:dyDescent="0.2">
      <c r="A149" s="158"/>
      <c r="B149" s="159"/>
      <c r="C149" s="167" t="s">
        <v>349</v>
      </c>
      <c r="D149" s="168"/>
      <c r="E149" s="169">
        <v>4.6660000000000004</v>
      </c>
      <c r="F149" s="164"/>
      <c r="G149" s="164"/>
      <c r="H149" s="164"/>
      <c r="I149" s="164"/>
      <c r="J149" s="164"/>
      <c r="K149" s="164"/>
      <c r="L149" s="164"/>
      <c r="M149" s="164"/>
      <c r="N149" s="161"/>
      <c r="O149" s="161"/>
      <c r="P149" s="161"/>
      <c r="Q149" s="161"/>
      <c r="R149" s="161"/>
      <c r="S149" s="161"/>
      <c r="T149" s="165"/>
      <c r="U149" s="161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 t="s">
        <v>165</v>
      </c>
      <c r="AF149" s="166">
        <v>0</v>
      </c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</row>
    <row r="150" spans="1:60" outlineLevel="1" x14ac:dyDescent="0.2">
      <c r="A150" s="158">
        <v>37</v>
      </c>
      <c r="B150" s="159" t="s">
        <v>284</v>
      </c>
      <c r="C150" s="160" t="s">
        <v>285</v>
      </c>
      <c r="D150" s="161" t="s">
        <v>247</v>
      </c>
      <c r="E150" s="162">
        <v>37.328000000000003</v>
      </c>
      <c r="F150" s="163"/>
      <c r="G150" s="164">
        <f>ROUND(E150*F150,2)</f>
        <v>0</v>
      </c>
      <c r="H150" s="163"/>
      <c r="I150" s="164">
        <f>ROUND(E150*H150,2)</f>
        <v>0</v>
      </c>
      <c r="J150" s="163"/>
      <c r="K150" s="164">
        <f>ROUND(E150*J150,2)</f>
        <v>0</v>
      </c>
      <c r="L150" s="164">
        <v>21</v>
      </c>
      <c r="M150" s="164">
        <f>G150*(1+L150/100)</f>
        <v>0</v>
      </c>
      <c r="N150" s="161">
        <v>0</v>
      </c>
      <c r="O150" s="161">
        <f>ROUND(E150*N150,5)</f>
        <v>0</v>
      </c>
      <c r="P150" s="161">
        <v>0</v>
      </c>
      <c r="Q150" s="161">
        <f>ROUND(E150*P150,5)</f>
        <v>0</v>
      </c>
      <c r="R150" s="161"/>
      <c r="S150" s="161"/>
      <c r="T150" s="165">
        <v>0.105</v>
      </c>
      <c r="U150" s="161">
        <f>ROUND(E150*T150,2)</f>
        <v>3.92</v>
      </c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 t="s">
        <v>163</v>
      </c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</row>
    <row r="151" spans="1:60" outlineLevel="1" x14ac:dyDescent="0.2">
      <c r="A151" s="158"/>
      <c r="B151" s="159"/>
      <c r="C151" s="167" t="s">
        <v>348</v>
      </c>
      <c r="D151" s="168"/>
      <c r="E151" s="169">
        <v>37.328000000000003</v>
      </c>
      <c r="F151" s="164"/>
      <c r="G151" s="164"/>
      <c r="H151" s="164"/>
      <c r="I151" s="164"/>
      <c r="J151" s="164"/>
      <c r="K151" s="164"/>
      <c r="L151" s="164"/>
      <c r="M151" s="164"/>
      <c r="N151" s="161"/>
      <c r="O151" s="161"/>
      <c r="P151" s="161"/>
      <c r="Q151" s="161"/>
      <c r="R151" s="161"/>
      <c r="S151" s="161"/>
      <c r="T151" s="165"/>
      <c r="U151" s="161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 t="s">
        <v>165</v>
      </c>
      <c r="AF151" s="166">
        <v>0</v>
      </c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</row>
    <row r="152" spans="1:60" outlineLevel="1" x14ac:dyDescent="0.2">
      <c r="A152" s="158">
        <v>38</v>
      </c>
      <c r="B152" s="159" t="s">
        <v>286</v>
      </c>
      <c r="C152" s="160" t="s">
        <v>287</v>
      </c>
      <c r="D152" s="161" t="s">
        <v>247</v>
      </c>
      <c r="E152" s="162">
        <v>4.6660000000000004</v>
      </c>
      <c r="F152" s="163"/>
      <c r="G152" s="164">
        <f>ROUND(E152*F152,2)</f>
        <v>0</v>
      </c>
      <c r="H152" s="163"/>
      <c r="I152" s="164">
        <f>ROUND(E152*H152,2)</f>
        <v>0</v>
      </c>
      <c r="J152" s="163"/>
      <c r="K152" s="164">
        <f>ROUND(E152*J152,2)</f>
        <v>0</v>
      </c>
      <c r="L152" s="164">
        <v>21</v>
      </c>
      <c r="M152" s="164">
        <f>G152*(1+L152/100)</f>
        <v>0</v>
      </c>
      <c r="N152" s="161">
        <v>0</v>
      </c>
      <c r="O152" s="161">
        <f>ROUND(E152*N152,5)</f>
        <v>0</v>
      </c>
      <c r="P152" s="161">
        <v>0</v>
      </c>
      <c r="Q152" s="161">
        <f>ROUND(E152*P152,5)</f>
        <v>0</v>
      </c>
      <c r="R152" s="161"/>
      <c r="S152" s="161"/>
      <c r="T152" s="165">
        <v>0.49</v>
      </c>
      <c r="U152" s="161">
        <f>ROUND(E152*T152,2)</f>
        <v>2.29</v>
      </c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 t="s">
        <v>163</v>
      </c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</row>
    <row r="153" spans="1:60" outlineLevel="1" x14ac:dyDescent="0.2">
      <c r="A153" s="158">
        <v>39</v>
      </c>
      <c r="B153" s="159" t="s">
        <v>288</v>
      </c>
      <c r="C153" s="160" t="s">
        <v>289</v>
      </c>
      <c r="D153" s="161" t="s">
        <v>247</v>
      </c>
      <c r="E153" s="162">
        <v>65.323999999999998</v>
      </c>
      <c r="F153" s="163"/>
      <c r="G153" s="164">
        <f>ROUND(E153*F153,2)</f>
        <v>0</v>
      </c>
      <c r="H153" s="163"/>
      <c r="I153" s="164">
        <f>ROUND(E153*H153,2)</f>
        <v>0</v>
      </c>
      <c r="J153" s="163"/>
      <c r="K153" s="164">
        <f>ROUND(E153*J153,2)</f>
        <v>0</v>
      </c>
      <c r="L153" s="164">
        <v>21</v>
      </c>
      <c r="M153" s="164">
        <f>G153*(1+L153/100)</f>
        <v>0</v>
      </c>
      <c r="N153" s="161">
        <v>0</v>
      </c>
      <c r="O153" s="161">
        <f>ROUND(E153*N153,5)</f>
        <v>0</v>
      </c>
      <c r="P153" s="161">
        <v>0</v>
      </c>
      <c r="Q153" s="161">
        <f>ROUND(E153*P153,5)</f>
        <v>0</v>
      </c>
      <c r="R153" s="161"/>
      <c r="S153" s="161"/>
      <c r="T153" s="165">
        <v>0</v>
      </c>
      <c r="U153" s="161">
        <f>ROUND(E153*T153,2)</f>
        <v>0</v>
      </c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 t="s">
        <v>163</v>
      </c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60" outlineLevel="1" x14ac:dyDescent="0.2">
      <c r="A154" s="158"/>
      <c r="B154" s="159"/>
      <c r="C154" s="167" t="s">
        <v>347</v>
      </c>
      <c r="D154" s="168"/>
      <c r="E154" s="169">
        <v>65.323999999999998</v>
      </c>
      <c r="F154" s="164"/>
      <c r="G154" s="164"/>
      <c r="H154" s="164"/>
      <c r="I154" s="164"/>
      <c r="J154" s="164"/>
      <c r="K154" s="164"/>
      <c r="L154" s="164"/>
      <c r="M154" s="164"/>
      <c r="N154" s="161"/>
      <c r="O154" s="161"/>
      <c r="P154" s="161"/>
      <c r="Q154" s="161"/>
      <c r="R154" s="161"/>
      <c r="S154" s="161"/>
      <c r="T154" s="165"/>
      <c r="U154" s="161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 t="s">
        <v>165</v>
      </c>
      <c r="AF154" s="166">
        <v>0</v>
      </c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</row>
    <row r="155" spans="1:60" outlineLevel="1" x14ac:dyDescent="0.2">
      <c r="A155" s="158">
        <v>40</v>
      </c>
      <c r="B155" s="159" t="s">
        <v>290</v>
      </c>
      <c r="C155" s="160" t="s">
        <v>291</v>
      </c>
      <c r="D155" s="161" t="s">
        <v>247</v>
      </c>
      <c r="E155" s="162">
        <v>4.6660000000000004</v>
      </c>
      <c r="F155" s="163"/>
      <c r="G155" s="164">
        <f>ROUND(E155*F155,2)</f>
        <v>0</v>
      </c>
      <c r="H155" s="163"/>
      <c r="I155" s="164">
        <f>ROUND(E155*H155,2)</f>
        <v>0</v>
      </c>
      <c r="J155" s="163"/>
      <c r="K155" s="164">
        <f>ROUND(E155*J155,2)</f>
        <v>0</v>
      </c>
      <c r="L155" s="164">
        <v>21</v>
      </c>
      <c r="M155" s="164">
        <f>G155*(1+L155/100)</f>
        <v>0</v>
      </c>
      <c r="N155" s="161">
        <v>0</v>
      </c>
      <c r="O155" s="161">
        <f>ROUND(E155*N155,5)</f>
        <v>0</v>
      </c>
      <c r="P155" s="161">
        <v>0</v>
      </c>
      <c r="Q155" s="161">
        <f>ROUND(E155*P155,5)</f>
        <v>0</v>
      </c>
      <c r="R155" s="161"/>
      <c r="S155" s="161"/>
      <c r="T155" s="165">
        <v>0</v>
      </c>
      <c r="U155" s="161">
        <f>ROUND(E155*T155,2)</f>
        <v>0</v>
      </c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 t="s">
        <v>163</v>
      </c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</row>
    <row r="156" spans="1:60" x14ac:dyDescent="0.2">
      <c r="A156" s="170" t="s">
        <v>158</v>
      </c>
      <c r="B156" s="171" t="s">
        <v>123</v>
      </c>
      <c r="C156" s="172" t="s">
        <v>124</v>
      </c>
      <c r="D156" s="173"/>
      <c r="E156" s="174"/>
      <c r="F156" s="175"/>
      <c r="G156" s="175">
        <f>SUMIF(AE157:AE158,"&lt;&gt;NOR",G157:G158)</f>
        <v>0</v>
      </c>
      <c r="H156" s="175"/>
      <c r="I156" s="175">
        <f>SUM(I157:I158)</f>
        <v>0</v>
      </c>
      <c r="J156" s="175"/>
      <c r="K156" s="175">
        <f>SUM(K157:K158)</f>
        <v>0</v>
      </c>
      <c r="L156" s="175"/>
      <c r="M156" s="175">
        <f>SUM(M157:M158)</f>
        <v>0</v>
      </c>
      <c r="N156" s="173"/>
      <c r="O156" s="173">
        <f>SUM(O157:O158)</f>
        <v>0</v>
      </c>
      <c r="P156" s="173"/>
      <c r="Q156" s="173">
        <f>SUM(Q157:Q158)</f>
        <v>0</v>
      </c>
      <c r="R156" s="173"/>
      <c r="S156" s="173"/>
      <c r="T156" s="176"/>
      <c r="U156" s="173">
        <f>SUM(U157:U158)</f>
        <v>19.29</v>
      </c>
      <c r="AE156" t="s">
        <v>159</v>
      </c>
    </row>
    <row r="157" spans="1:60" outlineLevel="1" x14ac:dyDescent="0.2">
      <c r="A157" s="158">
        <v>41</v>
      </c>
      <c r="B157" s="159" t="s">
        <v>292</v>
      </c>
      <c r="C157" s="160" t="s">
        <v>293</v>
      </c>
      <c r="D157" s="161" t="s">
        <v>247</v>
      </c>
      <c r="E157" s="162">
        <v>20.555</v>
      </c>
      <c r="F157" s="163"/>
      <c r="G157" s="164">
        <f>ROUND(E157*F157,2)</f>
        <v>0</v>
      </c>
      <c r="H157" s="163"/>
      <c r="I157" s="164">
        <f>ROUND(E157*H157,2)</f>
        <v>0</v>
      </c>
      <c r="J157" s="163"/>
      <c r="K157" s="164">
        <f>ROUND(E157*J157,2)</f>
        <v>0</v>
      </c>
      <c r="L157" s="164">
        <v>21</v>
      </c>
      <c r="M157" s="164">
        <f>G157*(1+L157/100)</f>
        <v>0</v>
      </c>
      <c r="N157" s="161">
        <v>0</v>
      </c>
      <c r="O157" s="161">
        <f>ROUND(E157*N157,5)</f>
        <v>0</v>
      </c>
      <c r="P157" s="161">
        <v>0</v>
      </c>
      <c r="Q157" s="161">
        <f>ROUND(E157*P157,5)</f>
        <v>0</v>
      </c>
      <c r="R157" s="161"/>
      <c r="S157" s="161"/>
      <c r="T157" s="165">
        <v>0.9385</v>
      </c>
      <c r="U157" s="161">
        <f>ROUND(E157*T157,2)</f>
        <v>19.29</v>
      </c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 t="s">
        <v>163</v>
      </c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</row>
    <row r="158" spans="1:60" outlineLevel="1" x14ac:dyDescent="0.2">
      <c r="A158" s="158"/>
      <c r="B158" s="159"/>
      <c r="C158" s="167" t="s">
        <v>346</v>
      </c>
      <c r="D158" s="168"/>
      <c r="E158" s="169">
        <v>20.555</v>
      </c>
      <c r="F158" s="164"/>
      <c r="G158" s="164"/>
      <c r="H158" s="164"/>
      <c r="I158" s="164"/>
      <c r="J158" s="164"/>
      <c r="K158" s="164"/>
      <c r="L158" s="164"/>
      <c r="M158" s="164"/>
      <c r="N158" s="161"/>
      <c r="O158" s="161"/>
      <c r="P158" s="161"/>
      <c r="Q158" s="161"/>
      <c r="R158" s="161"/>
      <c r="S158" s="161"/>
      <c r="T158" s="165"/>
      <c r="U158" s="161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 t="s">
        <v>165</v>
      </c>
      <c r="AF158" s="166">
        <v>0</v>
      </c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</row>
    <row r="159" spans="1:60" x14ac:dyDescent="0.2">
      <c r="A159" s="170" t="s">
        <v>158</v>
      </c>
      <c r="B159" s="171" t="s">
        <v>125</v>
      </c>
      <c r="C159" s="172" t="s">
        <v>126</v>
      </c>
      <c r="D159" s="173"/>
      <c r="E159" s="174"/>
      <c r="F159" s="175"/>
      <c r="G159" s="175">
        <f>SUMIF(AE160:AE167,"&lt;&gt;NOR",G160:G167)</f>
        <v>0</v>
      </c>
      <c r="H159" s="175"/>
      <c r="I159" s="175">
        <f>SUM(I160:I167)</f>
        <v>0</v>
      </c>
      <c r="J159" s="175"/>
      <c r="K159" s="175">
        <f>SUM(K160:K167)</f>
        <v>0</v>
      </c>
      <c r="L159" s="175"/>
      <c r="M159" s="175">
        <f>SUM(M160:M167)</f>
        <v>0</v>
      </c>
      <c r="N159" s="173"/>
      <c r="O159" s="173">
        <f>SUM(O160:O167)</f>
        <v>0</v>
      </c>
      <c r="P159" s="173"/>
      <c r="Q159" s="173">
        <f>SUM(Q160:Q167)</f>
        <v>0</v>
      </c>
      <c r="R159" s="173"/>
      <c r="S159" s="173"/>
      <c r="T159" s="176"/>
      <c r="U159" s="173">
        <f>SUM(U160:U167)</f>
        <v>0</v>
      </c>
      <c r="AE159" t="s">
        <v>159</v>
      </c>
    </row>
    <row r="160" spans="1:60" ht="22.5" outlineLevel="1" x14ac:dyDescent="0.2">
      <c r="A160" s="158">
        <v>42</v>
      </c>
      <c r="B160" s="159" t="s">
        <v>345</v>
      </c>
      <c r="C160" s="160" t="s">
        <v>344</v>
      </c>
      <c r="D160" s="161" t="s">
        <v>275</v>
      </c>
      <c r="E160" s="162">
        <v>1</v>
      </c>
      <c r="F160" s="163"/>
      <c r="G160" s="164">
        <f>ROUND(E160*F160,2)</f>
        <v>0</v>
      </c>
      <c r="H160" s="163"/>
      <c r="I160" s="164">
        <f>ROUND(E160*H160,2)</f>
        <v>0</v>
      </c>
      <c r="J160" s="163"/>
      <c r="K160" s="164">
        <f>ROUND(E160*J160,2)</f>
        <v>0</v>
      </c>
      <c r="L160" s="164">
        <v>21</v>
      </c>
      <c r="M160" s="164">
        <f>G160*(1+L160/100)</f>
        <v>0</v>
      </c>
      <c r="N160" s="161">
        <v>0</v>
      </c>
      <c r="O160" s="161">
        <f>ROUND(E160*N160,5)</f>
        <v>0</v>
      </c>
      <c r="P160" s="161">
        <v>0</v>
      </c>
      <c r="Q160" s="161">
        <f>ROUND(E160*P160,5)</f>
        <v>0</v>
      </c>
      <c r="R160" s="161"/>
      <c r="S160" s="161"/>
      <c r="T160" s="165">
        <v>0</v>
      </c>
      <c r="U160" s="161">
        <f>ROUND(E160*T160,2)</f>
        <v>0</v>
      </c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 t="s">
        <v>163</v>
      </c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</row>
    <row r="161" spans="1:60" outlineLevel="1" x14ac:dyDescent="0.2">
      <c r="A161" s="158"/>
      <c r="B161" s="159"/>
      <c r="C161" s="250" t="s">
        <v>294</v>
      </c>
      <c r="D161" s="251"/>
      <c r="E161" s="252"/>
      <c r="F161" s="253"/>
      <c r="G161" s="254"/>
      <c r="H161" s="164"/>
      <c r="I161" s="164"/>
      <c r="J161" s="164"/>
      <c r="K161" s="164"/>
      <c r="L161" s="164"/>
      <c r="M161" s="164"/>
      <c r="N161" s="161"/>
      <c r="O161" s="161"/>
      <c r="P161" s="161"/>
      <c r="Q161" s="161"/>
      <c r="R161" s="161"/>
      <c r="S161" s="161"/>
      <c r="T161" s="165"/>
      <c r="U161" s="161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 t="s">
        <v>204</v>
      </c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77" t="str">
        <f t="shared" ref="BA161:BA167" si="1">C161</f>
        <v>- dveře atypické jednokřídlové se svisle kladenými širokými prkny</v>
      </c>
      <c r="BB161" s="166"/>
      <c r="BC161" s="166"/>
      <c r="BD161" s="166"/>
      <c r="BE161" s="166"/>
      <c r="BF161" s="166"/>
      <c r="BG161" s="166"/>
      <c r="BH161" s="166"/>
    </row>
    <row r="162" spans="1:60" outlineLevel="1" x14ac:dyDescent="0.2">
      <c r="A162" s="158"/>
      <c r="B162" s="159"/>
      <c r="C162" s="250" t="s">
        <v>295</v>
      </c>
      <c r="D162" s="251"/>
      <c r="E162" s="252"/>
      <c r="F162" s="253"/>
      <c r="G162" s="254"/>
      <c r="H162" s="164"/>
      <c r="I162" s="164"/>
      <c r="J162" s="164"/>
      <c r="K162" s="164"/>
      <c r="L162" s="164"/>
      <c r="M162" s="164"/>
      <c r="N162" s="161"/>
      <c r="O162" s="161"/>
      <c r="P162" s="161"/>
      <c r="Q162" s="161"/>
      <c r="R162" s="161"/>
      <c r="S162" s="161"/>
      <c r="T162" s="165"/>
      <c r="U162" s="161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 t="s">
        <v>204</v>
      </c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77" t="str">
        <f t="shared" si="1"/>
        <v xml:space="preserve">  s přímými kovanými závěsy</v>
      </c>
      <c r="BB162" s="166"/>
      <c r="BC162" s="166"/>
      <c r="BD162" s="166"/>
      <c r="BE162" s="166"/>
      <c r="BF162" s="166"/>
      <c r="BG162" s="166"/>
      <c r="BH162" s="166"/>
    </row>
    <row r="163" spans="1:60" outlineLevel="1" x14ac:dyDescent="0.2">
      <c r="A163" s="158"/>
      <c r="B163" s="159"/>
      <c r="C163" s="250" t="s">
        <v>317</v>
      </c>
      <c r="D163" s="251"/>
      <c r="E163" s="252"/>
      <c r="F163" s="253"/>
      <c r="G163" s="254"/>
      <c r="H163" s="164"/>
      <c r="I163" s="164"/>
      <c r="J163" s="164"/>
      <c r="K163" s="164"/>
      <c r="L163" s="164"/>
      <c r="M163" s="164"/>
      <c r="N163" s="161"/>
      <c r="O163" s="161"/>
      <c r="P163" s="161"/>
      <c r="Q163" s="161"/>
      <c r="R163" s="161"/>
      <c r="S163" s="161"/>
      <c r="T163" s="165"/>
      <c r="U163" s="161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 t="s">
        <v>204</v>
      </c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77" t="str">
        <f t="shared" si="1"/>
        <v>- kování ze stávajících demontovaných dveří</v>
      </c>
      <c r="BB163" s="166"/>
      <c r="BC163" s="166"/>
      <c r="BD163" s="166"/>
      <c r="BE163" s="166"/>
      <c r="BF163" s="166"/>
      <c r="BG163" s="166"/>
      <c r="BH163" s="166"/>
    </row>
    <row r="164" spans="1:60" outlineLevel="1" x14ac:dyDescent="0.2">
      <c r="A164" s="158"/>
      <c r="B164" s="159"/>
      <c r="C164" s="250" t="s">
        <v>316</v>
      </c>
      <c r="D164" s="251"/>
      <c r="E164" s="252"/>
      <c r="F164" s="253"/>
      <c r="G164" s="254"/>
      <c r="H164" s="164"/>
      <c r="I164" s="164"/>
      <c r="J164" s="164"/>
      <c r="K164" s="164"/>
      <c r="L164" s="164"/>
      <c r="M164" s="164"/>
      <c r="N164" s="161"/>
      <c r="O164" s="161"/>
      <c r="P164" s="161"/>
      <c r="Q164" s="161"/>
      <c r="R164" s="161"/>
      <c r="S164" s="161"/>
      <c r="T164" s="165"/>
      <c r="U164" s="161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 t="s">
        <v>204</v>
      </c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77" t="str">
        <f t="shared" si="1"/>
        <v xml:space="preserve">  obnovené a doplněné jako kopie původních prvků</v>
      </c>
      <c r="BB164" s="166"/>
      <c r="BC164" s="166"/>
      <c r="BD164" s="166"/>
      <c r="BE164" s="166"/>
      <c r="BF164" s="166"/>
      <c r="BG164" s="166"/>
      <c r="BH164" s="166"/>
    </row>
    <row r="165" spans="1:60" outlineLevel="1" x14ac:dyDescent="0.2">
      <c r="A165" s="158"/>
      <c r="B165" s="159"/>
      <c r="C165" s="250" t="s">
        <v>296</v>
      </c>
      <c r="D165" s="251"/>
      <c r="E165" s="252"/>
      <c r="F165" s="253"/>
      <c r="G165" s="254"/>
      <c r="H165" s="164"/>
      <c r="I165" s="164"/>
      <c r="J165" s="164"/>
      <c r="K165" s="164"/>
      <c r="L165" s="164"/>
      <c r="M165" s="164"/>
      <c r="N165" s="161"/>
      <c r="O165" s="161"/>
      <c r="P165" s="161"/>
      <c r="Q165" s="161"/>
      <c r="R165" s="161"/>
      <c r="S165" s="161"/>
      <c r="T165" s="165"/>
      <c r="U165" s="161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 t="s">
        <v>204</v>
      </c>
      <c r="AF165" s="166"/>
      <c r="AG165" s="166"/>
      <c r="AH165" s="166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77" t="str">
        <f t="shared" si="1"/>
        <v>- nátěr dřeva - krycí nebo lazurní</v>
      </c>
      <c r="BB165" s="166"/>
      <c r="BC165" s="166"/>
      <c r="BD165" s="166"/>
      <c r="BE165" s="166"/>
      <c r="BF165" s="166"/>
      <c r="BG165" s="166"/>
      <c r="BH165" s="166"/>
    </row>
    <row r="166" spans="1:60" outlineLevel="1" x14ac:dyDescent="0.2">
      <c r="A166" s="158"/>
      <c r="B166" s="159"/>
      <c r="C166" s="250" t="s">
        <v>309</v>
      </c>
      <c r="D166" s="251"/>
      <c r="E166" s="252"/>
      <c r="F166" s="253"/>
      <c r="G166" s="254"/>
      <c r="H166" s="164"/>
      <c r="I166" s="164"/>
      <c r="J166" s="164"/>
      <c r="K166" s="164"/>
      <c r="L166" s="164"/>
      <c r="M166" s="164"/>
      <c r="N166" s="161"/>
      <c r="O166" s="161"/>
      <c r="P166" s="161"/>
      <c r="Q166" s="161"/>
      <c r="R166" s="161"/>
      <c r="S166" s="161"/>
      <c r="T166" s="165"/>
      <c r="U166" s="161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 t="s">
        <v>204</v>
      </c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77" t="str">
        <f t="shared" si="1"/>
        <v>- nátěr kovových prvků - grafitový</v>
      </c>
      <c r="BB166" s="166"/>
      <c r="BC166" s="166"/>
      <c r="BD166" s="166"/>
      <c r="BE166" s="166"/>
      <c r="BF166" s="166"/>
      <c r="BG166" s="166"/>
      <c r="BH166" s="166"/>
    </row>
    <row r="167" spans="1:60" outlineLevel="1" x14ac:dyDescent="0.2">
      <c r="A167" s="158"/>
      <c r="B167" s="159"/>
      <c r="C167" s="250" t="s">
        <v>315</v>
      </c>
      <c r="D167" s="251"/>
      <c r="E167" s="252"/>
      <c r="F167" s="253"/>
      <c r="G167" s="254"/>
      <c r="H167" s="164"/>
      <c r="I167" s="164"/>
      <c r="J167" s="164"/>
      <c r="K167" s="164"/>
      <c r="L167" s="164"/>
      <c r="M167" s="164"/>
      <c r="N167" s="161"/>
      <c r="O167" s="161"/>
      <c r="P167" s="161"/>
      <c r="Q167" s="161"/>
      <c r="R167" s="161"/>
      <c r="S167" s="161"/>
      <c r="T167" s="165"/>
      <c r="U167" s="161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 t="s">
        <v>204</v>
      </c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77" t="str">
        <f t="shared" si="1"/>
        <v>- montáž do kamenného ostění, dodávka i vnitrostaveništní přesun hmot</v>
      </c>
      <c r="BB167" s="166"/>
      <c r="BC167" s="166"/>
      <c r="BD167" s="166"/>
      <c r="BE167" s="166"/>
      <c r="BF167" s="166"/>
      <c r="BG167" s="166"/>
      <c r="BH167" s="166"/>
    </row>
    <row r="168" spans="1:60" x14ac:dyDescent="0.2">
      <c r="A168" s="170" t="s">
        <v>158</v>
      </c>
      <c r="B168" s="171" t="s">
        <v>129</v>
      </c>
      <c r="C168" s="172" t="s">
        <v>130</v>
      </c>
      <c r="D168" s="173"/>
      <c r="E168" s="174"/>
      <c r="F168" s="175"/>
      <c r="G168" s="175">
        <f>SUMIF(AE169:AE190,"&lt;&gt;NOR",G169:G190)</f>
        <v>0</v>
      </c>
      <c r="H168" s="175"/>
      <c r="I168" s="175">
        <f>SUM(I169:I190)</f>
        <v>0</v>
      </c>
      <c r="J168" s="175"/>
      <c r="K168" s="175">
        <f>SUM(K169:K190)</f>
        <v>0</v>
      </c>
      <c r="L168" s="175"/>
      <c r="M168" s="175">
        <f>SUM(M169:M190)</f>
        <v>0</v>
      </c>
      <c r="N168" s="173"/>
      <c r="O168" s="173">
        <f>SUM(O169:O190)</f>
        <v>0</v>
      </c>
      <c r="P168" s="173"/>
      <c r="Q168" s="173">
        <f>SUM(Q169:Q190)</f>
        <v>0</v>
      </c>
      <c r="R168" s="173"/>
      <c r="S168" s="173"/>
      <c r="T168" s="176"/>
      <c r="U168" s="173">
        <f>SUM(U169:U190)</f>
        <v>0</v>
      </c>
      <c r="AE168" t="s">
        <v>159</v>
      </c>
    </row>
    <row r="169" spans="1:60" ht="22.5" outlineLevel="1" x14ac:dyDescent="0.2">
      <c r="A169" s="158">
        <v>43</v>
      </c>
      <c r="B169" s="159" t="s">
        <v>343</v>
      </c>
      <c r="C169" s="160" t="s">
        <v>342</v>
      </c>
      <c r="D169" s="161" t="s">
        <v>162</v>
      </c>
      <c r="E169" s="162">
        <v>0.15</v>
      </c>
      <c r="F169" s="163"/>
      <c r="G169" s="164">
        <f>ROUND(E169*F169,2)</f>
        <v>0</v>
      </c>
      <c r="H169" s="163"/>
      <c r="I169" s="164">
        <f>ROUND(E169*H169,2)</f>
        <v>0</v>
      </c>
      <c r="J169" s="163"/>
      <c r="K169" s="164">
        <f>ROUND(E169*J169,2)</f>
        <v>0</v>
      </c>
      <c r="L169" s="164">
        <v>21</v>
      </c>
      <c r="M169" s="164">
        <f>G169*(1+L169/100)</f>
        <v>0</v>
      </c>
      <c r="N169" s="161">
        <v>0</v>
      </c>
      <c r="O169" s="161">
        <f>ROUND(E169*N169,5)</f>
        <v>0</v>
      </c>
      <c r="P169" s="161">
        <v>0</v>
      </c>
      <c r="Q169" s="161">
        <f>ROUND(E169*P169,5)</f>
        <v>0</v>
      </c>
      <c r="R169" s="161"/>
      <c r="S169" s="161"/>
      <c r="T169" s="165">
        <v>0</v>
      </c>
      <c r="U169" s="161">
        <f>ROUND(E169*T169,2)</f>
        <v>0</v>
      </c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 t="s">
        <v>185</v>
      </c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</row>
    <row r="170" spans="1:60" outlineLevel="1" x14ac:dyDescent="0.2">
      <c r="A170" s="158"/>
      <c r="B170" s="159"/>
      <c r="C170" s="250" t="s">
        <v>341</v>
      </c>
      <c r="D170" s="251"/>
      <c r="E170" s="252"/>
      <c r="F170" s="253"/>
      <c r="G170" s="254"/>
      <c r="H170" s="164"/>
      <c r="I170" s="164"/>
      <c r="J170" s="164"/>
      <c r="K170" s="164"/>
      <c r="L170" s="164"/>
      <c r="M170" s="164"/>
      <c r="N170" s="161"/>
      <c r="O170" s="161"/>
      <c r="P170" s="161"/>
      <c r="Q170" s="161"/>
      <c r="R170" s="161"/>
      <c r="S170" s="161"/>
      <c r="T170" s="165"/>
      <c r="U170" s="161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 t="s">
        <v>204</v>
      </c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77" t="str">
        <f>C170</f>
        <v>- včetně očištění pro znovupoužití</v>
      </c>
      <c r="BB170" s="166"/>
      <c r="BC170" s="166"/>
      <c r="BD170" s="166"/>
      <c r="BE170" s="166"/>
      <c r="BF170" s="166"/>
      <c r="BG170" s="166"/>
      <c r="BH170" s="166"/>
    </row>
    <row r="171" spans="1:60" outlineLevel="1" x14ac:dyDescent="0.2">
      <c r="A171" s="158"/>
      <c r="B171" s="159"/>
      <c r="C171" s="167" t="s">
        <v>340</v>
      </c>
      <c r="D171" s="168"/>
      <c r="E171" s="169">
        <v>0.12</v>
      </c>
      <c r="F171" s="164"/>
      <c r="G171" s="164"/>
      <c r="H171" s="164"/>
      <c r="I171" s="164"/>
      <c r="J171" s="164"/>
      <c r="K171" s="164"/>
      <c r="L171" s="164"/>
      <c r="M171" s="164"/>
      <c r="N171" s="161"/>
      <c r="O171" s="161"/>
      <c r="P171" s="161"/>
      <c r="Q171" s="161"/>
      <c r="R171" s="161"/>
      <c r="S171" s="161"/>
      <c r="T171" s="165"/>
      <c r="U171" s="161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 t="s">
        <v>165</v>
      </c>
      <c r="AF171" s="166">
        <v>0</v>
      </c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</row>
    <row r="172" spans="1:60" outlineLevel="1" x14ac:dyDescent="0.2">
      <c r="A172" s="158"/>
      <c r="B172" s="159"/>
      <c r="C172" s="167" t="s">
        <v>339</v>
      </c>
      <c r="D172" s="168"/>
      <c r="E172" s="169">
        <v>0.03</v>
      </c>
      <c r="F172" s="164"/>
      <c r="G172" s="164"/>
      <c r="H172" s="164"/>
      <c r="I172" s="164"/>
      <c r="J172" s="164"/>
      <c r="K172" s="164"/>
      <c r="L172" s="164"/>
      <c r="M172" s="164"/>
      <c r="N172" s="161"/>
      <c r="O172" s="161"/>
      <c r="P172" s="161"/>
      <c r="Q172" s="161"/>
      <c r="R172" s="161"/>
      <c r="S172" s="161"/>
      <c r="T172" s="165"/>
      <c r="U172" s="161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 t="s">
        <v>165</v>
      </c>
      <c r="AF172" s="166">
        <v>0</v>
      </c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</row>
    <row r="173" spans="1:60" outlineLevel="1" x14ac:dyDescent="0.2">
      <c r="A173" s="158">
        <v>44</v>
      </c>
      <c r="B173" s="159" t="s">
        <v>299</v>
      </c>
      <c r="C173" s="160" t="s">
        <v>300</v>
      </c>
      <c r="D173" s="161" t="s">
        <v>162</v>
      </c>
      <c r="E173" s="162">
        <v>0.34499999999999997</v>
      </c>
      <c r="F173" s="163"/>
      <c r="G173" s="164">
        <f>ROUND(E173*F173,2)</f>
        <v>0</v>
      </c>
      <c r="H173" s="163"/>
      <c r="I173" s="164">
        <f>ROUND(E173*H173,2)</f>
        <v>0</v>
      </c>
      <c r="J173" s="163"/>
      <c r="K173" s="164">
        <f>ROUND(E173*J173,2)</f>
        <v>0</v>
      </c>
      <c r="L173" s="164">
        <v>21</v>
      </c>
      <c r="M173" s="164">
        <f>G173*(1+L173/100)</f>
        <v>0</v>
      </c>
      <c r="N173" s="161">
        <v>0</v>
      </c>
      <c r="O173" s="161">
        <f>ROUND(E173*N173,5)</f>
        <v>0</v>
      </c>
      <c r="P173" s="161">
        <v>0</v>
      </c>
      <c r="Q173" s="161">
        <f>ROUND(E173*P173,5)</f>
        <v>0</v>
      </c>
      <c r="R173" s="161"/>
      <c r="S173" s="161"/>
      <c r="T173" s="165">
        <v>0</v>
      </c>
      <c r="U173" s="161">
        <f>ROUND(E173*T173,2)</f>
        <v>0</v>
      </c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 t="s">
        <v>185</v>
      </c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</row>
    <row r="174" spans="1:60" outlineLevel="1" x14ac:dyDescent="0.2">
      <c r="A174" s="158"/>
      <c r="B174" s="159"/>
      <c r="C174" s="167" t="s">
        <v>338</v>
      </c>
      <c r="D174" s="168"/>
      <c r="E174" s="169">
        <v>0.03</v>
      </c>
      <c r="F174" s="164"/>
      <c r="G174" s="164"/>
      <c r="H174" s="164"/>
      <c r="I174" s="164"/>
      <c r="J174" s="164"/>
      <c r="K174" s="164"/>
      <c r="L174" s="164"/>
      <c r="M174" s="164"/>
      <c r="N174" s="161"/>
      <c r="O174" s="161"/>
      <c r="P174" s="161"/>
      <c r="Q174" s="161"/>
      <c r="R174" s="161"/>
      <c r="S174" s="161"/>
      <c r="T174" s="165"/>
      <c r="U174" s="161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 t="s">
        <v>165</v>
      </c>
      <c r="AF174" s="166">
        <v>0</v>
      </c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</row>
    <row r="175" spans="1:60" outlineLevel="1" x14ac:dyDescent="0.2">
      <c r="A175" s="158"/>
      <c r="B175" s="159"/>
      <c r="C175" s="167" t="s">
        <v>337</v>
      </c>
      <c r="D175" s="168"/>
      <c r="E175" s="169">
        <v>0.12</v>
      </c>
      <c r="F175" s="164"/>
      <c r="G175" s="164"/>
      <c r="H175" s="164"/>
      <c r="I175" s="164"/>
      <c r="J175" s="164"/>
      <c r="K175" s="164"/>
      <c r="L175" s="164"/>
      <c r="M175" s="164"/>
      <c r="N175" s="161"/>
      <c r="O175" s="161"/>
      <c r="P175" s="161"/>
      <c r="Q175" s="161"/>
      <c r="R175" s="161"/>
      <c r="S175" s="161"/>
      <c r="T175" s="165"/>
      <c r="U175" s="161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 t="s">
        <v>165</v>
      </c>
      <c r="AF175" s="166">
        <v>0</v>
      </c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</row>
    <row r="176" spans="1:60" outlineLevel="1" x14ac:dyDescent="0.2">
      <c r="A176" s="158"/>
      <c r="B176" s="159"/>
      <c r="C176" s="167" t="s">
        <v>334</v>
      </c>
      <c r="D176" s="168"/>
      <c r="E176" s="169">
        <v>5.8500000000000003E-2</v>
      </c>
      <c r="F176" s="164"/>
      <c r="G176" s="164"/>
      <c r="H176" s="164"/>
      <c r="I176" s="164"/>
      <c r="J176" s="164"/>
      <c r="K176" s="164"/>
      <c r="L176" s="164"/>
      <c r="M176" s="164"/>
      <c r="N176" s="161"/>
      <c r="O176" s="161"/>
      <c r="P176" s="161"/>
      <c r="Q176" s="161"/>
      <c r="R176" s="161"/>
      <c r="S176" s="161"/>
      <c r="T176" s="165"/>
      <c r="U176" s="161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 t="s">
        <v>165</v>
      </c>
      <c r="AF176" s="166">
        <v>0</v>
      </c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</row>
    <row r="177" spans="1:60" outlineLevel="1" x14ac:dyDescent="0.2">
      <c r="A177" s="158"/>
      <c r="B177" s="159"/>
      <c r="C177" s="167" t="s">
        <v>333</v>
      </c>
      <c r="D177" s="168"/>
      <c r="E177" s="169">
        <v>6.7500000000000004E-2</v>
      </c>
      <c r="F177" s="164"/>
      <c r="G177" s="164"/>
      <c r="H177" s="164"/>
      <c r="I177" s="164"/>
      <c r="J177" s="164"/>
      <c r="K177" s="164"/>
      <c r="L177" s="164"/>
      <c r="M177" s="164"/>
      <c r="N177" s="161"/>
      <c r="O177" s="161"/>
      <c r="P177" s="161"/>
      <c r="Q177" s="161"/>
      <c r="R177" s="161"/>
      <c r="S177" s="161"/>
      <c r="T177" s="165"/>
      <c r="U177" s="161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 t="s">
        <v>165</v>
      </c>
      <c r="AF177" s="166">
        <v>0</v>
      </c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</row>
    <row r="178" spans="1:60" outlineLevel="1" x14ac:dyDescent="0.2">
      <c r="A178" s="158"/>
      <c r="B178" s="159"/>
      <c r="C178" s="167" t="s">
        <v>332</v>
      </c>
      <c r="D178" s="168"/>
      <c r="E178" s="169">
        <v>6.9000000000000006E-2</v>
      </c>
      <c r="F178" s="164"/>
      <c r="G178" s="164"/>
      <c r="H178" s="164"/>
      <c r="I178" s="164"/>
      <c r="J178" s="164"/>
      <c r="K178" s="164"/>
      <c r="L178" s="164"/>
      <c r="M178" s="164"/>
      <c r="N178" s="161"/>
      <c r="O178" s="161"/>
      <c r="P178" s="161"/>
      <c r="Q178" s="161"/>
      <c r="R178" s="161"/>
      <c r="S178" s="161"/>
      <c r="T178" s="165"/>
      <c r="U178" s="161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 t="s">
        <v>165</v>
      </c>
      <c r="AF178" s="166">
        <v>0</v>
      </c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</row>
    <row r="179" spans="1:60" ht="22.5" outlineLevel="1" x14ac:dyDescent="0.2">
      <c r="A179" s="158">
        <v>45</v>
      </c>
      <c r="B179" s="159" t="s">
        <v>301</v>
      </c>
      <c r="C179" s="160" t="s">
        <v>302</v>
      </c>
      <c r="D179" s="161" t="s">
        <v>162</v>
      </c>
      <c r="E179" s="162">
        <v>0.495</v>
      </c>
      <c r="F179" s="163"/>
      <c r="G179" s="164">
        <f>ROUND(E179*F179,2)</f>
        <v>0</v>
      </c>
      <c r="H179" s="163"/>
      <c r="I179" s="164">
        <f>ROUND(E179*H179,2)</f>
        <v>0</v>
      </c>
      <c r="J179" s="163"/>
      <c r="K179" s="164">
        <f>ROUND(E179*J179,2)</f>
        <v>0</v>
      </c>
      <c r="L179" s="164">
        <v>21</v>
      </c>
      <c r="M179" s="164">
        <f>G179*(1+L179/100)</f>
        <v>0</v>
      </c>
      <c r="N179" s="161">
        <v>0</v>
      </c>
      <c r="O179" s="161">
        <f>ROUND(E179*N179,5)</f>
        <v>0</v>
      </c>
      <c r="P179" s="161">
        <v>0</v>
      </c>
      <c r="Q179" s="161">
        <f>ROUND(E179*P179,5)</f>
        <v>0</v>
      </c>
      <c r="R179" s="161"/>
      <c r="S179" s="161"/>
      <c r="T179" s="165">
        <v>0</v>
      </c>
      <c r="U179" s="161">
        <f>ROUND(E179*T179,2)</f>
        <v>0</v>
      </c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 t="s">
        <v>185</v>
      </c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</row>
    <row r="180" spans="1:60" outlineLevel="1" x14ac:dyDescent="0.2">
      <c r="A180" s="158"/>
      <c r="B180" s="159"/>
      <c r="C180" s="167" t="s">
        <v>336</v>
      </c>
      <c r="D180" s="168"/>
      <c r="E180" s="169">
        <v>0.24</v>
      </c>
      <c r="F180" s="164"/>
      <c r="G180" s="164"/>
      <c r="H180" s="164"/>
      <c r="I180" s="164"/>
      <c r="J180" s="164"/>
      <c r="K180" s="164"/>
      <c r="L180" s="164"/>
      <c r="M180" s="164"/>
      <c r="N180" s="161"/>
      <c r="O180" s="161"/>
      <c r="P180" s="161"/>
      <c r="Q180" s="161"/>
      <c r="R180" s="161"/>
      <c r="S180" s="161"/>
      <c r="T180" s="165"/>
      <c r="U180" s="161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 t="s">
        <v>165</v>
      </c>
      <c r="AF180" s="166">
        <v>0</v>
      </c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</row>
    <row r="181" spans="1:60" outlineLevel="1" x14ac:dyDescent="0.2">
      <c r="A181" s="158"/>
      <c r="B181" s="159"/>
      <c r="C181" s="167" t="s">
        <v>335</v>
      </c>
      <c r="D181" s="168"/>
      <c r="E181" s="169">
        <v>0.06</v>
      </c>
      <c r="F181" s="164"/>
      <c r="G181" s="164"/>
      <c r="H181" s="164"/>
      <c r="I181" s="164"/>
      <c r="J181" s="164"/>
      <c r="K181" s="164"/>
      <c r="L181" s="164"/>
      <c r="M181" s="164"/>
      <c r="N181" s="161"/>
      <c r="O181" s="161"/>
      <c r="P181" s="161"/>
      <c r="Q181" s="161"/>
      <c r="R181" s="161"/>
      <c r="S181" s="161"/>
      <c r="T181" s="165"/>
      <c r="U181" s="161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 t="s">
        <v>165</v>
      </c>
      <c r="AF181" s="166">
        <v>0</v>
      </c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</row>
    <row r="182" spans="1:60" outlineLevel="1" x14ac:dyDescent="0.2">
      <c r="A182" s="158"/>
      <c r="B182" s="159"/>
      <c r="C182" s="167" t="s">
        <v>334</v>
      </c>
      <c r="D182" s="168"/>
      <c r="E182" s="169">
        <v>5.8500000000000003E-2</v>
      </c>
      <c r="F182" s="164"/>
      <c r="G182" s="164"/>
      <c r="H182" s="164"/>
      <c r="I182" s="164"/>
      <c r="J182" s="164"/>
      <c r="K182" s="164"/>
      <c r="L182" s="164"/>
      <c r="M182" s="164"/>
      <c r="N182" s="161"/>
      <c r="O182" s="161"/>
      <c r="P182" s="161"/>
      <c r="Q182" s="161"/>
      <c r="R182" s="161"/>
      <c r="S182" s="161"/>
      <c r="T182" s="165"/>
      <c r="U182" s="161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 t="s">
        <v>165</v>
      </c>
      <c r="AF182" s="166">
        <v>0</v>
      </c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</row>
    <row r="183" spans="1:60" outlineLevel="1" x14ac:dyDescent="0.2">
      <c r="A183" s="158"/>
      <c r="B183" s="159"/>
      <c r="C183" s="167" t="s">
        <v>333</v>
      </c>
      <c r="D183" s="168"/>
      <c r="E183" s="169">
        <v>6.7500000000000004E-2</v>
      </c>
      <c r="F183" s="164"/>
      <c r="G183" s="164"/>
      <c r="H183" s="164"/>
      <c r="I183" s="164"/>
      <c r="J183" s="164"/>
      <c r="K183" s="164"/>
      <c r="L183" s="164"/>
      <c r="M183" s="164"/>
      <c r="N183" s="161"/>
      <c r="O183" s="161"/>
      <c r="P183" s="161"/>
      <c r="Q183" s="161"/>
      <c r="R183" s="161"/>
      <c r="S183" s="161"/>
      <c r="T183" s="165"/>
      <c r="U183" s="161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 t="s">
        <v>165</v>
      </c>
      <c r="AF183" s="166">
        <v>0</v>
      </c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</row>
    <row r="184" spans="1:60" outlineLevel="1" x14ac:dyDescent="0.2">
      <c r="A184" s="158"/>
      <c r="B184" s="159"/>
      <c r="C184" s="167" t="s">
        <v>332</v>
      </c>
      <c r="D184" s="168"/>
      <c r="E184" s="169">
        <v>6.9000000000000006E-2</v>
      </c>
      <c r="F184" s="164"/>
      <c r="G184" s="164"/>
      <c r="H184" s="164"/>
      <c r="I184" s="164"/>
      <c r="J184" s="164"/>
      <c r="K184" s="164"/>
      <c r="L184" s="164"/>
      <c r="M184" s="164"/>
      <c r="N184" s="161"/>
      <c r="O184" s="161"/>
      <c r="P184" s="161"/>
      <c r="Q184" s="161"/>
      <c r="R184" s="161"/>
      <c r="S184" s="161"/>
      <c r="T184" s="165"/>
      <c r="U184" s="161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 t="s">
        <v>165</v>
      </c>
      <c r="AF184" s="166">
        <v>0</v>
      </c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</row>
    <row r="185" spans="1:60" outlineLevel="1" x14ac:dyDescent="0.2">
      <c r="A185" s="158">
        <v>46</v>
      </c>
      <c r="B185" s="159" t="s">
        <v>313</v>
      </c>
      <c r="C185" s="160" t="s">
        <v>331</v>
      </c>
      <c r="D185" s="161" t="s">
        <v>162</v>
      </c>
      <c r="E185" s="162">
        <v>0.1782</v>
      </c>
      <c r="F185" s="163"/>
      <c r="G185" s="164">
        <f>ROUND(E185*F185,2)</f>
        <v>0</v>
      </c>
      <c r="H185" s="163"/>
      <c r="I185" s="164">
        <f>ROUND(E185*H185,2)</f>
        <v>0</v>
      </c>
      <c r="J185" s="163"/>
      <c r="K185" s="164">
        <f>ROUND(E185*J185,2)</f>
        <v>0</v>
      </c>
      <c r="L185" s="164">
        <v>21</v>
      </c>
      <c r="M185" s="164">
        <f>G185*(1+L185/100)</f>
        <v>0</v>
      </c>
      <c r="N185" s="161">
        <v>0</v>
      </c>
      <c r="O185" s="161">
        <f>ROUND(E185*N185,5)</f>
        <v>0</v>
      </c>
      <c r="P185" s="161">
        <v>0</v>
      </c>
      <c r="Q185" s="161">
        <f>ROUND(E185*P185,5)</f>
        <v>0</v>
      </c>
      <c r="R185" s="161"/>
      <c r="S185" s="161"/>
      <c r="T185" s="165">
        <v>0</v>
      </c>
      <c r="U185" s="161">
        <f>ROUND(E185*T185,2)</f>
        <v>0</v>
      </c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 t="s">
        <v>185</v>
      </c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</row>
    <row r="186" spans="1:60" outlineLevel="1" x14ac:dyDescent="0.2">
      <c r="A186" s="158"/>
      <c r="B186" s="159"/>
      <c r="C186" s="167" t="s">
        <v>330</v>
      </c>
      <c r="D186" s="168"/>
      <c r="E186" s="169">
        <v>2.1559999999999999E-2</v>
      </c>
      <c r="F186" s="164"/>
      <c r="G186" s="164"/>
      <c r="H186" s="164"/>
      <c r="I186" s="164"/>
      <c r="J186" s="164"/>
      <c r="K186" s="164"/>
      <c r="L186" s="164"/>
      <c r="M186" s="164"/>
      <c r="N186" s="161"/>
      <c r="O186" s="161"/>
      <c r="P186" s="161"/>
      <c r="Q186" s="161"/>
      <c r="R186" s="161"/>
      <c r="S186" s="161"/>
      <c r="T186" s="165"/>
      <c r="U186" s="161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 t="s">
        <v>165</v>
      </c>
      <c r="AF186" s="166">
        <v>0</v>
      </c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</row>
    <row r="187" spans="1:60" outlineLevel="1" x14ac:dyDescent="0.2">
      <c r="A187" s="158"/>
      <c r="B187" s="159"/>
      <c r="C187" s="167" t="s">
        <v>329</v>
      </c>
      <c r="D187" s="168"/>
      <c r="E187" s="169">
        <v>0.11704000000000001</v>
      </c>
      <c r="F187" s="164"/>
      <c r="G187" s="164"/>
      <c r="H187" s="164"/>
      <c r="I187" s="164"/>
      <c r="J187" s="164"/>
      <c r="K187" s="164"/>
      <c r="L187" s="164"/>
      <c r="M187" s="164"/>
      <c r="N187" s="161"/>
      <c r="O187" s="161"/>
      <c r="P187" s="161"/>
      <c r="Q187" s="161"/>
      <c r="R187" s="161"/>
      <c r="S187" s="161"/>
      <c r="T187" s="165"/>
      <c r="U187" s="161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 t="s">
        <v>165</v>
      </c>
      <c r="AF187" s="166">
        <v>0</v>
      </c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</row>
    <row r="188" spans="1:60" outlineLevel="1" x14ac:dyDescent="0.2">
      <c r="A188" s="158"/>
      <c r="B188" s="159"/>
      <c r="C188" s="167" t="s">
        <v>328</v>
      </c>
      <c r="D188" s="168"/>
      <c r="E188" s="169">
        <v>3.9600000000000003E-2</v>
      </c>
      <c r="F188" s="164"/>
      <c r="G188" s="164"/>
      <c r="H188" s="164"/>
      <c r="I188" s="164"/>
      <c r="J188" s="164"/>
      <c r="K188" s="164"/>
      <c r="L188" s="164"/>
      <c r="M188" s="164"/>
      <c r="N188" s="161"/>
      <c r="O188" s="161"/>
      <c r="P188" s="161"/>
      <c r="Q188" s="161"/>
      <c r="R188" s="161"/>
      <c r="S188" s="161"/>
      <c r="T188" s="165"/>
      <c r="U188" s="161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 t="s">
        <v>165</v>
      </c>
      <c r="AF188" s="166">
        <v>0</v>
      </c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</row>
    <row r="189" spans="1:60" ht="22.5" outlineLevel="1" x14ac:dyDescent="0.2">
      <c r="A189" s="158">
        <v>47</v>
      </c>
      <c r="B189" s="159" t="s">
        <v>312</v>
      </c>
      <c r="C189" s="160" t="s">
        <v>327</v>
      </c>
      <c r="D189" s="161" t="s">
        <v>162</v>
      </c>
      <c r="E189" s="162">
        <v>0.1782</v>
      </c>
      <c r="F189" s="163"/>
      <c r="G189" s="164">
        <f>ROUND(E189*F189,2)</f>
        <v>0</v>
      </c>
      <c r="H189" s="163"/>
      <c r="I189" s="164">
        <f>ROUND(E189*H189,2)</f>
        <v>0</v>
      </c>
      <c r="J189" s="163"/>
      <c r="K189" s="164">
        <f>ROUND(E189*J189,2)</f>
        <v>0</v>
      </c>
      <c r="L189" s="164">
        <v>21</v>
      </c>
      <c r="M189" s="164">
        <f>G189*(1+L189/100)</f>
        <v>0</v>
      </c>
      <c r="N189" s="161">
        <v>0</v>
      </c>
      <c r="O189" s="161">
        <f>ROUND(E189*N189,5)</f>
        <v>0</v>
      </c>
      <c r="P189" s="161">
        <v>0</v>
      </c>
      <c r="Q189" s="161">
        <f>ROUND(E189*P189,5)</f>
        <v>0</v>
      </c>
      <c r="R189" s="161"/>
      <c r="S189" s="161"/>
      <c r="T189" s="165">
        <v>0</v>
      </c>
      <c r="U189" s="161">
        <f>ROUND(E189*T189,2)</f>
        <v>0</v>
      </c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 t="s">
        <v>185</v>
      </c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</row>
    <row r="190" spans="1:60" outlineLevel="1" x14ac:dyDescent="0.2">
      <c r="A190" s="158"/>
      <c r="B190" s="159"/>
      <c r="C190" s="167" t="s">
        <v>326</v>
      </c>
      <c r="D190" s="168"/>
      <c r="E190" s="169">
        <v>0.1782</v>
      </c>
      <c r="F190" s="164"/>
      <c r="G190" s="164"/>
      <c r="H190" s="164"/>
      <c r="I190" s="164"/>
      <c r="J190" s="164"/>
      <c r="K190" s="164"/>
      <c r="L190" s="164"/>
      <c r="M190" s="164"/>
      <c r="N190" s="161"/>
      <c r="O190" s="161"/>
      <c r="P190" s="161"/>
      <c r="Q190" s="161"/>
      <c r="R190" s="161"/>
      <c r="S190" s="161"/>
      <c r="T190" s="165"/>
      <c r="U190" s="161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 t="s">
        <v>165</v>
      </c>
      <c r="AF190" s="166">
        <v>0</v>
      </c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</row>
    <row r="191" spans="1:60" x14ac:dyDescent="0.2">
      <c r="A191" s="170" t="s">
        <v>158</v>
      </c>
      <c r="B191" s="171" t="s">
        <v>131</v>
      </c>
      <c r="C191" s="172" t="s">
        <v>26</v>
      </c>
      <c r="D191" s="173"/>
      <c r="E191" s="174"/>
      <c r="F191" s="175"/>
      <c r="G191" s="175">
        <f>SUMIF(AE192:AE192,"&lt;&gt;NOR",G192:G192)</f>
        <v>0</v>
      </c>
      <c r="H191" s="175"/>
      <c r="I191" s="175">
        <f>SUM(I192:I192)</f>
        <v>0</v>
      </c>
      <c r="J191" s="175"/>
      <c r="K191" s="175">
        <f>SUM(K192:K192)</f>
        <v>0</v>
      </c>
      <c r="L191" s="175"/>
      <c r="M191" s="175">
        <f>SUM(M192:M192)</f>
        <v>0</v>
      </c>
      <c r="N191" s="173"/>
      <c r="O191" s="173">
        <f>SUM(O192:O192)</f>
        <v>0</v>
      </c>
      <c r="P191" s="173"/>
      <c r="Q191" s="173">
        <f>SUM(Q192:Q192)</f>
        <v>0</v>
      </c>
      <c r="R191" s="173"/>
      <c r="S191" s="173"/>
      <c r="T191" s="176"/>
      <c r="U191" s="173">
        <f>SUM(U192:U192)</f>
        <v>0</v>
      </c>
      <c r="AE191" t="s">
        <v>159</v>
      </c>
    </row>
    <row r="192" spans="1:60" outlineLevel="1" x14ac:dyDescent="0.2">
      <c r="A192" s="181">
        <v>48</v>
      </c>
      <c r="B192" s="182" t="s">
        <v>303</v>
      </c>
      <c r="C192" s="183" t="s">
        <v>304</v>
      </c>
      <c r="D192" s="184" t="s">
        <v>305</v>
      </c>
      <c r="E192" s="185">
        <v>1</v>
      </c>
      <c r="F192" s="186"/>
      <c r="G192" s="187">
        <f>ROUND(E192*F192,2)</f>
        <v>0</v>
      </c>
      <c r="H192" s="186"/>
      <c r="I192" s="187">
        <f>ROUND(E192*H192,2)</f>
        <v>0</v>
      </c>
      <c r="J192" s="186"/>
      <c r="K192" s="187">
        <f>ROUND(E192*J192,2)</f>
        <v>0</v>
      </c>
      <c r="L192" s="187">
        <v>21</v>
      </c>
      <c r="M192" s="187">
        <f>G192*(1+L192/100)</f>
        <v>0</v>
      </c>
      <c r="N192" s="184">
        <v>0</v>
      </c>
      <c r="O192" s="184">
        <f>ROUND(E192*N192,5)</f>
        <v>0</v>
      </c>
      <c r="P192" s="184">
        <v>0</v>
      </c>
      <c r="Q192" s="184">
        <f>ROUND(E192*P192,5)</f>
        <v>0</v>
      </c>
      <c r="R192" s="184"/>
      <c r="S192" s="184"/>
      <c r="T192" s="188">
        <v>0</v>
      </c>
      <c r="U192" s="184">
        <f>ROUND(E192*T192,2)</f>
        <v>0</v>
      </c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 t="s">
        <v>163</v>
      </c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</row>
    <row r="193" spans="1:31" x14ac:dyDescent="0.2">
      <c r="A193" s="6"/>
      <c r="B193" s="7" t="s">
        <v>310</v>
      </c>
      <c r="C193" s="189" t="s">
        <v>310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AC193">
        <v>15</v>
      </c>
      <c r="AD193">
        <v>21</v>
      </c>
    </row>
    <row r="194" spans="1:31" x14ac:dyDescent="0.2">
      <c r="A194" s="190"/>
      <c r="B194" s="191">
        <v>26</v>
      </c>
      <c r="C194" s="192" t="s">
        <v>310</v>
      </c>
      <c r="D194" s="193"/>
      <c r="E194" s="193"/>
      <c r="F194" s="193"/>
      <c r="G194" s="194">
        <f>G8+G36+G64+G99+G111+G117+G143+G156+G159+G168+G191</f>
        <v>0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AC194">
        <f>SUMIF(L7:L192,AC193,G7:G192)</f>
        <v>0</v>
      </c>
      <c r="AD194">
        <f>SUMIF(L7:L192,AD193,G7:G192)</f>
        <v>0</v>
      </c>
      <c r="AE194" t="s">
        <v>435</v>
      </c>
    </row>
    <row r="195" spans="1:31" x14ac:dyDescent="0.2">
      <c r="A195" s="6"/>
      <c r="B195" s="7" t="s">
        <v>310</v>
      </c>
      <c r="C195" s="189" t="s">
        <v>310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31" x14ac:dyDescent="0.2">
      <c r="A196" s="6"/>
      <c r="B196" s="7" t="s">
        <v>310</v>
      </c>
      <c r="C196" s="189" t="s">
        <v>310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31" x14ac:dyDescent="0.2">
      <c r="A197" s="255">
        <v>33</v>
      </c>
      <c r="B197" s="255"/>
      <c r="C197" s="25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31" x14ac:dyDescent="0.2">
      <c r="A198" s="257"/>
      <c r="B198" s="258"/>
      <c r="C198" s="259"/>
      <c r="D198" s="258"/>
      <c r="E198" s="258"/>
      <c r="F198" s="258"/>
      <c r="G198" s="26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AE198" t="s">
        <v>436</v>
      </c>
    </row>
    <row r="199" spans="1:31" x14ac:dyDescent="0.2">
      <c r="A199" s="261"/>
      <c r="B199" s="262"/>
      <c r="C199" s="263"/>
      <c r="D199" s="262"/>
      <c r="E199" s="262"/>
      <c r="F199" s="262"/>
      <c r="G199" s="264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31" x14ac:dyDescent="0.2">
      <c r="A200" s="261"/>
      <c r="B200" s="262"/>
      <c r="C200" s="263"/>
      <c r="D200" s="262"/>
      <c r="E200" s="262"/>
      <c r="F200" s="262"/>
      <c r="G200" s="264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31" x14ac:dyDescent="0.2">
      <c r="A201" s="261"/>
      <c r="B201" s="262"/>
      <c r="C201" s="263"/>
      <c r="D201" s="262"/>
      <c r="E201" s="262"/>
      <c r="F201" s="262"/>
      <c r="G201" s="264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31" x14ac:dyDescent="0.2">
      <c r="A202" s="265"/>
      <c r="B202" s="266"/>
      <c r="C202" s="267"/>
      <c r="D202" s="266"/>
      <c r="E202" s="266"/>
      <c r="F202" s="266"/>
      <c r="G202" s="26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31" x14ac:dyDescent="0.2">
      <c r="A203" s="6"/>
      <c r="B203" s="7" t="s">
        <v>310</v>
      </c>
      <c r="C203" s="189" t="s">
        <v>310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31" x14ac:dyDescent="0.2">
      <c r="C204" s="196"/>
      <c r="AE204" t="s">
        <v>311</v>
      </c>
    </row>
  </sheetData>
  <mergeCells count="39">
    <mergeCell ref="C53:G53"/>
    <mergeCell ref="A1:G1"/>
    <mergeCell ref="C2:G2"/>
    <mergeCell ref="C3:G3"/>
    <mergeCell ref="C4:G4"/>
    <mergeCell ref="C52:G52"/>
    <mergeCell ref="C84:G84"/>
    <mergeCell ref="C60:G60"/>
    <mergeCell ref="C61:G61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161:G161"/>
    <mergeCell ref="C85:G85"/>
    <mergeCell ref="C86:G86"/>
    <mergeCell ref="C89:G89"/>
    <mergeCell ref="C90:G90"/>
    <mergeCell ref="C113:G113"/>
    <mergeCell ref="C114:G114"/>
    <mergeCell ref="C119:G119"/>
    <mergeCell ref="C120:G120"/>
    <mergeCell ref="C121:G121"/>
    <mergeCell ref="C122:G122"/>
    <mergeCell ref="C123:G123"/>
    <mergeCell ref="C170:G170"/>
    <mergeCell ref="A197:C197"/>
    <mergeCell ref="A198:G202"/>
    <mergeCell ref="C162:G162"/>
    <mergeCell ref="C163:G163"/>
    <mergeCell ref="C164:G164"/>
    <mergeCell ref="C165:G165"/>
    <mergeCell ref="C166:G166"/>
    <mergeCell ref="C167:G167"/>
  </mergeCells>
  <pageMargins left="0.59055118110236227" right="0.39370078740157483" top="0.78740157480314965" bottom="0.78740157480314965" header="0.31496062992125984" footer="0.31496062992125984"/>
  <pageSetup paperSize="9" orientation="landscape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85"/>
  <sheetViews>
    <sheetView view="pageBreakPreview" topLeftCell="A144" zoomScaleNormal="100" zoomScaleSheetLayoutView="100" workbookViewId="0">
      <selection activeCell="Z18" sqref="Z18"/>
    </sheetView>
  </sheetViews>
  <sheetFormatPr defaultRowHeight="12.75" outlineLevelRow="1" x14ac:dyDescent="0.2"/>
  <cols>
    <col min="1" max="1" width="4.28515625" customWidth="1"/>
    <col min="2" max="2" width="14.42578125" style="195" customWidth="1"/>
    <col min="3" max="3" width="38.28515625" style="195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69" t="s">
        <v>6</v>
      </c>
      <c r="B1" s="269"/>
      <c r="C1" s="269"/>
      <c r="D1" s="269"/>
      <c r="E1" s="269"/>
      <c r="F1" s="269"/>
      <c r="G1" s="269"/>
      <c r="AE1" t="s">
        <v>134</v>
      </c>
    </row>
    <row r="2" spans="1:60" ht="25.15" customHeight="1" x14ac:dyDescent="0.2">
      <c r="A2" s="141" t="s">
        <v>133</v>
      </c>
      <c r="B2" s="142"/>
      <c r="C2" s="270" t="s">
        <v>433</v>
      </c>
      <c r="D2" s="271"/>
      <c r="E2" s="271"/>
      <c r="F2" s="271"/>
      <c r="G2" s="272"/>
      <c r="AE2" t="s">
        <v>135</v>
      </c>
    </row>
    <row r="3" spans="1:60" ht="25.15" hidden="1" customHeight="1" x14ac:dyDescent="0.2">
      <c r="A3" s="141" t="s">
        <v>7</v>
      </c>
      <c r="B3" s="142"/>
      <c r="C3" s="270"/>
      <c r="D3" s="271"/>
      <c r="E3" s="271"/>
      <c r="F3" s="271"/>
      <c r="G3" s="272"/>
      <c r="AE3" t="s">
        <v>136</v>
      </c>
    </row>
    <row r="4" spans="1:60" ht="25.15" hidden="1" customHeight="1" x14ac:dyDescent="0.2">
      <c r="A4" s="141" t="s">
        <v>8</v>
      </c>
      <c r="B4" s="142"/>
      <c r="C4" s="270"/>
      <c r="D4" s="271"/>
      <c r="E4" s="271"/>
      <c r="F4" s="271"/>
      <c r="G4" s="272"/>
      <c r="AE4" t="s">
        <v>137</v>
      </c>
    </row>
    <row r="5" spans="1:60" hidden="1" x14ac:dyDescent="0.2">
      <c r="A5" s="143" t="s">
        <v>138</v>
      </c>
      <c r="B5" s="144"/>
      <c r="C5" s="145"/>
      <c r="D5" s="146"/>
      <c r="E5" s="146"/>
      <c r="F5" s="146"/>
      <c r="G5" s="147"/>
      <c r="AE5" t="s">
        <v>139</v>
      </c>
    </row>
    <row r="7" spans="1:60" ht="38.25" x14ac:dyDescent="0.2">
      <c r="A7" s="148" t="s">
        <v>140</v>
      </c>
      <c r="B7" s="149" t="s">
        <v>141</v>
      </c>
      <c r="C7" s="149" t="s">
        <v>142</v>
      </c>
      <c r="D7" s="148" t="s">
        <v>143</v>
      </c>
      <c r="E7" s="148" t="s">
        <v>144</v>
      </c>
      <c r="F7" s="150" t="s">
        <v>145</v>
      </c>
      <c r="G7" s="148" t="s">
        <v>28</v>
      </c>
      <c r="H7" s="151" t="s">
        <v>29</v>
      </c>
      <c r="I7" s="151" t="s">
        <v>146</v>
      </c>
      <c r="J7" s="151" t="s">
        <v>30</v>
      </c>
      <c r="K7" s="151" t="s">
        <v>147</v>
      </c>
      <c r="L7" s="151" t="s">
        <v>148</v>
      </c>
      <c r="M7" s="151" t="s">
        <v>149</v>
      </c>
      <c r="N7" s="151" t="s">
        <v>150</v>
      </c>
      <c r="O7" s="151" t="s">
        <v>151</v>
      </c>
      <c r="P7" s="151" t="s">
        <v>152</v>
      </c>
      <c r="Q7" s="151" t="s">
        <v>153</v>
      </c>
      <c r="R7" s="151" t="s">
        <v>154</v>
      </c>
      <c r="S7" s="151" t="s">
        <v>155</v>
      </c>
      <c r="T7" s="151" t="s">
        <v>156</v>
      </c>
      <c r="U7" s="151" t="s">
        <v>157</v>
      </c>
    </row>
    <row r="8" spans="1:60" x14ac:dyDescent="0.2">
      <c r="A8" s="152" t="s">
        <v>158</v>
      </c>
      <c r="B8" s="153" t="s">
        <v>107</v>
      </c>
      <c r="C8" s="154" t="s">
        <v>108</v>
      </c>
      <c r="D8" s="155"/>
      <c r="E8" s="156"/>
      <c r="F8" s="157"/>
      <c r="G8" s="157">
        <f>SUMIF(AE9:AE35,"&lt;&gt;NOR",G9:G35)</f>
        <v>0</v>
      </c>
      <c r="H8" s="157"/>
      <c r="I8" s="157">
        <f>SUM(I9:I35)</f>
        <v>0</v>
      </c>
      <c r="J8" s="157"/>
      <c r="K8" s="157">
        <f>SUM(K9:K35)</f>
        <v>0</v>
      </c>
      <c r="L8" s="157"/>
      <c r="M8" s="157">
        <f>SUM(M9:M35)</f>
        <v>0</v>
      </c>
      <c r="N8" s="155"/>
      <c r="O8" s="155">
        <f>SUM(O9:O35)</f>
        <v>2.1000000000000001E-4</v>
      </c>
      <c r="P8" s="155"/>
      <c r="Q8" s="155">
        <f>SUM(Q9:Q35)</f>
        <v>0</v>
      </c>
      <c r="R8" s="155"/>
      <c r="S8" s="155"/>
      <c r="T8" s="152"/>
      <c r="U8" s="155">
        <f>SUM(U9:U35)</f>
        <v>105.59</v>
      </c>
      <c r="AE8" t="s">
        <v>159</v>
      </c>
    </row>
    <row r="9" spans="1:60" outlineLevel="1" x14ac:dyDescent="0.2">
      <c r="A9" s="158">
        <v>1</v>
      </c>
      <c r="B9" s="159" t="s">
        <v>160</v>
      </c>
      <c r="C9" s="160" t="s">
        <v>161</v>
      </c>
      <c r="D9" s="161" t="s">
        <v>162</v>
      </c>
      <c r="E9" s="162">
        <v>15.664</v>
      </c>
      <c r="F9" s="163"/>
      <c r="G9" s="164">
        <f>ROUND(E9*F9,2)</f>
        <v>0</v>
      </c>
      <c r="H9" s="163"/>
      <c r="I9" s="164">
        <f>ROUND(E9*H9,2)</f>
        <v>0</v>
      </c>
      <c r="J9" s="163"/>
      <c r="K9" s="164">
        <f>ROUND(E9*J9,2)</f>
        <v>0</v>
      </c>
      <c r="L9" s="164">
        <v>21</v>
      </c>
      <c r="M9" s="164">
        <f>G9*(1+L9/100)</f>
        <v>0</v>
      </c>
      <c r="N9" s="161">
        <v>0</v>
      </c>
      <c r="O9" s="161">
        <f>ROUND(E9*N9,5)</f>
        <v>0</v>
      </c>
      <c r="P9" s="161">
        <v>0</v>
      </c>
      <c r="Q9" s="161">
        <f>ROUND(E9*P9,5)</f>
        <v>0</v>
      </c>
      <c r="R9" s="161"/>
      <c r="S9" s="161"/>
      <c r="T9" s="165">
        <v>3.5329999999999999</v>
      </c>
      <c r="U9" s="161">
        <f>ROUND(E9*T9,2)</f>
        <v>55.34</v>
      </c>
      <c r="V9" s="166"/>
      <c r="W9" s="166"/>
      <c r="X9" s="166"/>
      <c r="Y9" s="166"/>
      <c r="Z9" s="166"/>
      <c r="AA9" s="166"/>
      <c r="AB9" s="166"/>
      <c r="AC9" s="166"/>
      <c r="AD9" s="166"/>
      <c r="AE9" s="166" t="s">
        <v>163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outlineLevel="1" x14ac:dyDescent="0.2">
      <c r="A10" s="158"/>
      <c r="B10" s="159"/>
      <c r="C10" s="167" t="s">
        <v>164</v>
      </c>
      <c r="D10" s="168"/>
      <c r="E10" s="169"/>
      <c r="F10" s="164"/>
      <c r="G10" s="164"/>
      <c r="H10" s="164"/>
      <c r="I10" s="164"/>
      <c r="J10" s="164"/>
      <c r="K10" s="164"/>
      <c r="L10" s="164"/>
      <c r="M10" s="164"/>
      <c r="N10" s="161"/>
      <c r="O10" s="161"/>
      <c r="P10" s="161"/>
      <c r="Q10" s="161"/>
      <c r="R10" s="161"/>
      <c r="S10" s="161"/>
      <c r="T10" s="165"/>
      <c r="U10" s="161"/>
      <c r="V10" s="166"/>
      <c r="W10" s="166"/>
      <c r="X10" s="166"/>
      <c r="Y10" s="166"/>
      <c r="Z10" s="166"/>
      <c r="AA10" s="166"/>
      <c r="AB10" s="166"/>
      <c r="AC10" s="166"/>
      <c r="AD10" s="166"/>
      <c r="AE10" s="166" t="s">
        <v>165</v>
      </c>
      <c r="AF10" s="166">
        <v>0</v>
      </c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 x14ac:dyDescent="0.2">
      <c r="A11" s="158"/>
      <c r="B11" s="159"/>
      <c r="C11" s="167" t="s">
        <v>432</v>
      </c>
      <c r="D11" s="168"/>
      <c r="E11" s="169">
        <v>1.728</v>
      </c>
      <c r="F11" s="164"/>
      <c r="G11" s="164"/>
      <c r="H11" s="164"/>
      <c r="I11" s="164"/>
      <c r="J11" s="164"/>
      <c r="K11" s="164"/>
      <c r="L11" s="164"/>
      <c r="M11" s="164"/>
      <c r="N11" s="161"/>
      <c r="O11" s="161"/>
      <c r="P11" s="161"/>
      <c r="Q11" s="161"/>
      <c r="R11" s="161"/>
      <c r="S11" s="161"/>
      <c r="T11" s="165"/>
      <c r="U11" s="161"/>
      <c r="V11" s="166"/>
      <c r="W11" s="166"/>
      <c r="X11" s="166"/>
      <c r="Y11" s="166"/>
      <c r="Z11" s="166"/>
      <c r="AA11" s="166"/>
      <c r="AB11" s="166"/>
      <c r="AC11" s="166"/>
      <c r="AD11" s="166"/>
      <c r="AE11" s="166" t="s">
        <v>165</v>
      </c>
      <c r="AF11" s="166">
        <v>0</v>
      </c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">
      <c r="A12" s="158"/>
      <c r="B12" s="159"/>
      <c r="C12" s="167" t="s">
        <v>166</v>
      </c>
      <c r="D12" s="168"/>
      <c r="E12" s="169"/>
      <c r="F12" s="164"/>
      <c r="G12" s="164"/>
      <c r="H12" s="164"/>
      <c r="I12" s="164"/>
      <c r="J12" s="164"/>
      <c r="K12" s="164"/>
      <c r="L12" s="164"/>
      <c r="M12" s="164"/>
      <c r="N12" s="161"/>
      <c r="O12" s="161"/>
      <c r="P12" s="161"/>
      <c r="Q12" s="161"/>
      <c r="R12" s="161"/>
      <c r="S12" s="161"/>
      <c r="T12" s="165"/>
      <c r="U12" s="161"/>
      <c r="V12" s="166"/>
      <c r="W12" s="166"/>
      <c r="X12" s="166"/>
      <c r="Y12" s="166"/>
      <c r="Z12" s="166"/>
      <c r="AA12" s="166"/>
      <c r="AB12" s="166"/>
      <c r="AC12" s="166"/>
      <c r="AD12" s="166"/>
      <c r="AE12" s="166" t="s">
        <v>165</v>
      </c>
      <c r="AF12" s="166">
        <v>0</v>
      </c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">
      <c r="A13" s="158"/>
      <c r="B13" s="159"/>
      <c r="C13" s="167" t="s">
        <v>431</v>
      </c>
      <c r="D13" s="168"/>
      <c r="E13" s="169">
        <v>13</v>
      </c>
      <c r="F13" s="164"/>
      <c r="G13" s="164"/>
      <c r="H13" s="164"/>
      <c r="I13" s="164"/>
      <c r="J13" s="164"/>
      <c r="K13" s="164"/>
      <c r="L13" s="164"/>
      <c r="M13" s="164"/>
      <c r="N13" s="161"/>
      <c r="O13" s="161"/>
      <c r="P13" s="161"/>
      <c r="Q13" s="161"/>
      <c r="R13" s="161"/>
      <c r="S13" s="161"/>
      <c r="T13" s="165"/>
      <c r="U13" s="161"/>
      <c r="V13" s="166"/>
      <c r="W13" s="166"/>
      <c r="X13" s="166"/>
      <c r="Y13" s="166"/>
      <c r="Z13" s="166"/>
      <c r="AA13" s="166"/>
      <c r="AB13" s="166"/>
      <c r="AC13" s="166"/>
      <c r="AD13" s="166"/>
      <c r="AE13" s="166" t="s">
        <v>165</v>
      </c>
      <c r="AF13" s="166">
        <v>0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 x14ac:dyDescent="0.2">
      <c r="A14" s="158"/>
      <c r="B14" s="159"/>
      <c r="C14" s="167" t="s">
        <v>167</v>
      </c>
      <c r="D14" s="168"/>
      <c r="E14" s="169"/>
      <c r="F14" s="164"/>
      <c r="G14" s="164"/>
      <c r="H14" s="164"/>
      <c r="I14" s="164"/>
      <c r="J14" s="164"/>
      <c r="K14" s="164"/>
      <c r="L14" s="164"/>
      <c r="M14" s="164"/>
      <c r="N14" s="161"/>
      <c r="O14" s="161"/>
      <c r="P14" s="161"/>
      <c r="Q14" s="161"/>
      <c r="R14" s="161"/>
      <c r="S14" s="161"/>
      <c r="T14" s="165"/>
      <c r="U14" s="161"/>
      <c r="V14" s="166"/>
      <c r="W14" s="166"/>
      <c r="X14" s="166"/>
      <c r="Y14" s="166"/>
      <c r="Z14" s="166"/>
      <c r="AA14" s="166"/>
      <c r="AB14" s="166"/>
      <c r="AC14" s="166"/>
      <c r="AD14" s="166"/>
      <c r="AE14" s="166" t="s">
        <v>165</v>
      </c>
      <c r="AF14" s="166">
        <v>0</v>
      </c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">
      <c r="A15" s="158"/>
      <c r="B15" s="159"/>
      <c r="C15" s="167" t="s">
        <v>425</v>
      </c>
      <c r="D15" s="168"/>
      <c r="E15" s="169">
        <v>0.93600000000000005</v>
      </c>
      <c r="F15" s="164"/>
      <c r="G15" s="164"/>
      <c r="H15" s="164"/>
      <c r="I15" s="164"/>
      <c r="J15" s="164"/>
      <c r="K15" s="164"/>
      <c r="L15" s="164"/>
      <c r="M15" s="164"/>
      <c r="N15" s="161"/>
      <c r="O15" s="161"/>
      <c r="P15" s="161"/>
      <c r="Q15" s="161"/>
      <c r="R15" s="161"/>
      <c r="S15" s="161"/>
      <c r="T15" s="165"/>
      <c r="U15" s="161"/>
      <c r="V15" s="166"/>
      <c r="W15" s="166"/>
      <c r="X15" s="166"/>
      <c r="Y15" s="166"/>
      <c r="Z15" s="166"/>
      <c r="AA15" s="166"/>
      <c r="AB15" s="166"/>
      <c r="AC15" s="166"/>
      <c r="AD15" s="166"/>
      <c r="AE15" s="166" t="s">
        <v>165</v>
      </c>
      <c r="AF15" s="166">
        <v>0</v>
      </c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ht="22.5" outlineLevel="1" x14ac:dyDescent="0.2">
      <c r="A16" s="158">
        <v>2</v>
      </c>
      <c r="B16" s="159" t="s">
        <v>168</v>
      </c>
      <c r="C16" s="160" t="s">
        <v>169</v>
      </c>
      <c r="D16" s="161" t="s">
        <v>162</v>
      </c>
      <c r="E16" s="162">
        <v>1.728</v>
      </c>
      <c r="F16" s="163"/>
      <c r="G16" s="164">
        <f>ROUND(E16*F16,2)</f>
        <v>0</v>
      </c>
      <c r="H16" s="163"/>
      <c r="I16" s="164">
        <f>ROUND(E16*H16,2)</f>
        <v>0</v>
      </c>
      <c r="J16" s="163"/>
      <c r="K16" s="164">
        <f>ROUND(E16*J16,2)</f>
        <v>0</v>
      </c>
      <c r="L16" s="164">
        <v>21</v>
      </c>
      <c r="M16" s="164">
        <f>G16*(1+L16/100)</f>
        <v>0</v>
      </c>
      <c r="N16" s="161">
        <v>0</v>
      </c>
      <c r="O16" s="161">
        <f>ROUND(E16*N16,5)</f>
        <v>0</v>
      </c>
      <c r="P16" s="161">
        <v>0</v>
      </c>
      <c r="Q16" s="161">
        <f>ROUND(E16*P16,5)</f>
        <v>0</v>
      </c>
      <c r="R16" s="161"/>
      <c r="S16" s="161"/>
      <c r="T16" s="165">
        <v>0.86799999999999999</v>
      </c>
      <c r="U16" s="161">
        <f>ROUND(E16*T16,2)</f>
        <v>1.5</v>
      </c>
      <c r="V16" s="166"/>
      <c r="W16" s="166"/>
      <c r="X16" s="166"/>
      <c r="Y16" s="166"/>
      <c r="Z16" s="166"/>
      <c r="AA16" s="166"/>
      <c r="AB16" s="166"/>
      <c r="AC16" s="166"/>
      <c r="AD16" s="166"/>
      <c r="AE16" s="166" t="s">
        <v>163</v>
      </c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">
      <c r="A17" s="158"/>
      <c r="B17" s="159"/>
      <c r="C17" s="167" t="s">
        <v>429</v>
      </c>
      <c r="D17" s="168"/>
      <c r="E17" s="169">
        <v>1.728</v>
      </c>
      <c r="F17" s="164"/>
      <c r="G17" s="164"/>
      <c r="H17" s="164"/>
      <c r="I17" s="164"/>
      <c r="J17" s="164"/>
      <c r="K17" s="164"/>
      <c r="L17" s="164"/>
      <c r="M17" s="164"/>
      <c r="N17" s="161"/>
      <c r="O17" s="161"/>
      <c r="P17" s="161"/>
      <c r="Q17" s="161"/>
      <c r="R17" s="161"/>
      <c r="S17" s="161"/>
      <c r="T17" s="165"/>
      <c r="U17" s="161"/>
      <c r="V17" s="166"/>
      <c r="W17" s="166"/>
      <c r="X17" s="166"/>
      <c r="Y17" s="166"/>
      <c r="Z17" s="166"/>
      <c r="AA17" s="166"/>
      <c r="AB17" s="166"/>
      <c r="AC17" s="166"/>
      <c r="AD17" s="166"/>
      <c r="AE17" s="166" t="s">
        <v>165</v>
      </c>
      <c r="AF17" s="166">
        <v>0</v>
      </c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ht="22.5" outlineLevel="1" x14ac:dyDescent="0.2">
      <c r="A18" s="158">
        <v>3</v>
      </c>
      <c r="B18" s="159" t="s">
        <v>170</v>
      </c>
      <c r="C18" s="160" t="s">
        <v>171</v>
      </c>
      <c r="D18" s="161" t="s">
        <v>162</v>
      </c>
      <c r="E18" s="162">
        <v>26.936</v>
      </c>
      <c r="F18" s="163"/>
      <c r="G18" s="164">
        <f>ROUND(E18*F18,2)</f>
        <v>0</v>
      </c>
      <c r="H18" s="163"/>
      <c r="I18" s="164">
        <f>ROUND(E18*H18,2)</f>
        <v>0</v>
      </c>
      <c r="J18" s="163"/>
      <c r="K18" s="164">
        <f>ROUND(E18*J18,2)</f>
        <v>0</v>
      </c>
      <c r="L18" s="164">
        <v>21</v>
      </c>
      <c r="M18" s="164">
        <f>G18*(1+L18/100)</f>
        <v>0</v>
      </c>
      <c r="N18" s="161">
        <v>0</v>
      </c>
      <c r="O18" s="161">
        <f>ROUND(E18*N18,5)</f>
        <v>0</v>
      </c>
      <c r="P18" s="161">
        <v>0</v>
      </c>
      <c r="Q18" s="161">
        <f>ROUND(E18*P18,5)</f>
        <v>0</v>
      </c>
      <c r="R18" s="161"/>
      <c r="S18" s="161"/>
      <c r="T18" s="165">
        <v>0.66800000000000004</v>
      </c>
      <c r="U18" s="161">
        <f>ROUND(E18*T18,2)</f>
        <v>17.989999999999998</v>
      </c>
      <c r="V18" s="166"/>
      <c r="W18" s="166"/>
      <c r="X18" s="166"/>
      <c r="Y18" s="166"/>
      <c r="Z18" s="166"/>
      <c r="AA18" s="166"/>
      <c r="AB18" s="166"/>
      <c r="AC18" s="166"/>
      <c r="AD18" s="166"/>
      <c r="AE18" s="166" t="s">
        <v>163</v>
      </c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">
      <c r="A19" s="158"/>
      <c r="B19" s="159"/>
      <c r="C19" s="167" t="s">
        <v>430</v>
      </c>
      <c r="D19" s="168"/>
      <c r="E19" s="169">
        <v>26</v>
      </c>
      <c r="F19" s="164"/>
      <c r="G19" s="164"/>
      <c r="H19" s="164"/>
      <c r="I19" s="164"/>
      <c r="J19" s="164"/>
      <c r="K19" s="164"/>
      <c r="L19" s="164"/>
      <c r="M19" s="164"/>
      <c r="N19" s="161"/>
      <c r="O19" s="161"/>
      <c r="P19" s="161"/>
      <c r="Q19" s="161"/>
      <c r="R19" s="161"/>
      <c r="S19" s="161"/>
      <c r="T19" s="165"/>
      <c r="U19" s="161"/>
      <c r="V19" s="166"/>
      <c r="W19" s="166"/>
      <c r="X19" s="166"/>
      <c r="Y19" s="166"/>
      <c r="Z19" s="166"/>
      <c r="AA19" s="166"/>
      <c r="AB19" s="166"/>
      <c r="AC19" s="166"/>
      <c r="AD19" s="166"/>
      <c r="AE19" s="166" t="s">
        <v>165</v>
      </c>
      <c r="AF19" s="166">
        <v>0</v>
      </c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">
      <c r="A20" s="158"/>
      <c r="B20" s="159"/>
      <c r="C20" s="167" t="s">
        <v>428</v>
      </c>
      <c r="D20" s="168"/>
      <c r="E20" s="169">
        <v>0.93600000000000005</v>
      </c>
      <c r="F20" s="164"/>
      <c r="G20" s="164"/>
      <c r="H20" s="164"/>
      <c r="I20" s="164"/>
      <c r="J20" s="164"/>
      <c r="K20" s="164"/>
      <c r="L20" s="164"/>
      <c r="M20" s="164"/>
      <c r="N20" s="161"/>
      <c r="O20" s="161"/>
      <c r="P20" s="161"/>
      <c r="Q20" s="161"/>
      <c r="R20" s="161"/>
      <c r="S20" s="161"/>
      <c r="T20" s="165"/>
      <c r="U20" s="161"/>
      <c r="V20" s="166"/>
      <c r="W20" s="166"/>
      <c r="X20" s="166"/>
      <c r="Y20" s="166"/>
      <c r="Z20" s="166"/>
      <c r="AA20" s="166"/>
      <c r="AB20" s="166"/>
      <c r="AC20" s="166"/>
      <c r="AD20" s="166"/>
      <c r="AE20" s="166" t="s">
        <v>165</v>
      </c>
      <c r="AF20" s="166">
        <v>0</v>
      </c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outlineLevel="1" x14ac:dyDescent="0.2">
      <c r="A21" s="158">
        <v>4</v>
      </c>
      <c r="B21" s="159" t="s">
        <v>172</v>
      </c>
      <c r="C21" s="160" t="s">
        <v>173</v>
      </c>
      <c r="D21" s="161" t="s">
        <v>162</v>
      </c>
      <c r="E21" s="162">
        <v>15.664</v>
      </c>
      <c r="F21" s="163"/>
      <c r="G21" s="164">
        <f>ROUND(E21*F21,2)</f>
        <v>0</v>
      </c>
      <c r="H21" s="163"/>
      <c r="I21" s="164">
        <f>ROUND(E21*H21,2)</f>
        <v>0</v>
      </c>
      <c r="J21" s="163"/>
      <c r="K21" s="164">
        <f>ROUND(E21*J21,2)</f>
        <v>0</v>
      </c>
      <c r="L21" s="164">
        <v>21</v>
      </c>
      <c r="M21" s="164">
        <f>G21*(1+L21/100)</f>
        <v>0</v>
      </c>
      <c r="N21" s="161">
        <v>0</v>
      </c>
      <c r="O21" s="161">
        <f>ROUND(E21*N21,5)</f>
        <v>0</v>
      </c>
      <c r="P21" s="161">
        <v>0</v>
      </c>
      <c r="Q21" s="161">
        <f>ROUND(E21*P21,5)</f>
        <v>0</v>
      </c>
      <c r="R21" s="161"/>
      <c r="S21" s="161"/>
      <c r="T21" s="165">
        <v>0.65200000000000002</v>
      </c>
      <c r="U21" s="161">
        <f>ROUND(E21*T21,2)</f>
        <v>10.210000000000001</v>
      </c>
      <c r="V21" s="166"/>
      <c r="W21" s="166"/>
      <c r="X21" s="166"/>
      <c r="Y21" s="166"/>
      <c r="Z21" s="166"/>
      <c r="AA21" s="166"/>
      <c r="AB21" s="166"/>
      <c r="AC21" s="166"/>
      <c r="AD21" s="166"/>
      <c r="AE21" s="166" t="s">
        <v>163</v>
      </c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outlineLevel="1" x14ac:dyDescent="0.2">
      <c r="A22" s="158">
        <v>5</v>
      </c>
      <c r="B22" s="159" t="s">
        <v>174</v>
      </c>
      <c r="C22" s="160" t="s">
        <v>175</v>
      </c>
      <c r="D22" s="161" t="s">
        <v>162</v>
      </c>
      <c r="E22" s="162">
        <v>2.6640000000000001</v>
      </c>
      <c r="F22" s="163"/>
      <c r="G22" s="164">
        <f>ROUND(E22*F22,2)</f>
        <v>0</v>
      </c>
      <c r="H22" s="163"/>
      <c r="I22" s="164">
        <f>ROUND(E22*H22,2)</f>
        <v>0</v>
      </c>
      <c r="J22" s="163"/>
      <c r="K22" s="164">
        <f>ROUND(E22*J22,2)</f>
        <v>0</v>
      </c>
      <c r="L22" s="164">
        <v>21</v>
      </c>
      <c r="M22" s="164">
        <f>G22*(1+L22/100)</f>
        <v>0</v>
      </c>
      <c r="N22" s="161">
        <v>0</v>
      </c>
      <c r="O22" s="161">
        <f>ROUND(E22*N22,5)</f>
        <v>0</v>
      </c>
      <c r="P22" s="161">
        <v>0</v>
      </c>
      <c r="Q22" s="161">
        <f>ROUND(E22*P22,5)</f>
        <v>0</v>
      </c>
      <c r="R22" s="161"/>
      <c r="S22" s="161"/>
      <c r="T22" s="165">
        <v>1.0999999999999999E-2</v>
      </c>
      <c r="U22" s="161">
        <f>ROUND(E22*T22,2)</f>
        <v>0.03</v>
      </c>
      <c r="V22" s="166"/>
      <c r="W22" s="166"/>
      <c r="X22" s="166"/>
      <c r="Y22" s="166"/>
      <c r="Z22" s="166"/>
      <c r="AA22" s="166"/>
      <c r="AB22" s="166"/>
      <c r="AC22" s="166"/>
      <c r="AD22" s="166"/>
      <c r="AE22" s="166" t="s">
        <v>163</v>
      </c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">
      <c r="A23" s="158"/>
      <c r="B23" s="159"/>
      <c r="C23" s="167" t="s">
        <v>429</v>
      </c>
      <c r="D23" s="168"/>
      <c r="E23" s="169">
        <v>1.728</v>
      </c>
      <c r="F23" s="164"/>
      <c r="G23" s="164"/>
      <c r="H23" s="164"/>
      <c r="I23" s="164"/>
      <c r="J23" s="164"/>
      <c r="K23" s="164"/>
      <c r="L23" s="164"/>
      <c r="M23" s="164"/>
      <c r="N23" s="161"/>
      <c r="O23" s="161"/>
      <c r="P23" s="161"/>
      <c r="Q23" s="161"/>
      <c r="R23" s="161"/>
      <c r="S23" s="161"/>
      <c r="T23" s="165"/>
      <c r="U23" s="161"/>
      <c r="V23" s="166"/>
      <c r="W23" s="166"/>
      <c r="X23" s="166"/>
      <c r="Y23" s="166"/>
      <c r="Z23" s="166"/>
      <c r="AA23" s="166"/>
      <c r="AB23" s="166"/>
      <c r="AC23" s="166"/>
      <c r="AD23" s="166"/>
      <c r="AE23" s="166" t="s">
        <v>165</v>
      </c>
      <c r="AF23" s="166">
        <v>0</v>
      </c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">
      <c r="A24" s="158"/>
      <c r="B24" s="159"/>
      <c r="C24" s="167" t="s">
        <v>428</v>
      </c>
      <c r="D24" s="168"/>
      <c r="E24" s="169">
        <v>0.93600000000000005</v>
      </c>
      <c r="F24" s="164"/>
      <c r="G24" s="164"/>
      <c r="H24" s="164"/>
      <c r="I24" s="164"/>
      <c r="J24" s="164"/>
      <c r="K24" s="164"/>
      <c r="L24" s="164"/>
      <c r="M24" s="164"/>
      <c r="N24" s="161"/>
      <c r="O24" s="161"/>
      <c r="P24" s="161"/>
      <c r="Q24" s="161"/>
      <c r="R24" s="161"/>
      <c r="S24" s="161"/>
      <c r="T24" s="165"/>
      <c r="U24" s="161"/>
      <c r="V24" s="166"/>
      <c r="W24" s="166"/>
      <c r="X24" s="166"/>
      <c r="Y24" s="166"/>
      <c r="Z24" s="166"/>
      <c r="AA24" s="166"/>
      <c r="AB24" s="166"/>
      <c r="AC24" s="166"/>
      <c r="AD24" s="166"/>
      <c r="AE24" s="166" t="s">
        <v>165</v>
      </c>
      <c r="AF24" s="166">
        <v>0</v>
      </c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">
      <c r="A25" s="158">
        <v>6</v>
      </c>
      <c r="B25" s="159" t="s">
        <v>176</v>
      </c>
      <c r="C25" s="160" t="s">
        <v>177</v>
      </c>
      <c r="D25" s="161" t="s">
        <v>162</v>
      </c>
      <c r="E25" s="162">
        <v>2.6640000000000001</v>
      </c>
      <c r="F25" s="163"/>
      <c r="G25" s="164">
        <f>ROUND(E25*F25,2)</f>
        <v>0</v>
      </c>
      <c r="H25" s="163"/>
      <c r="I25" s="164">
        <f>ROUND(E25*H25,2)</f>
        <v>0</v>
      </c>
      <c r="J25" s="163"/>
      <c r="K25" s="164">
        <f>ROUND(E25*J25,2)</f>
        <v>0</v>
      </c>
      <c r="L25" s="164">
        <v>21</v>
      </c>
      <c r="M25" s="164">
        <f>G25*(1+L25/100)</f>
        <v>0</v>
      </c>
      <c r="N25" s="161">
        <v>0</v>
      </c>
      <c r="O25" s="161">
        <f>ROUND(E25*N25,5)</f>
        <v>0</v>
      </c>
      <c r="P25" s="161">
        <v>0</v>
      </c>
      <c r="Q25" s="161">
        <f>ROUND(E25*P25,5)</f>
        <v>0</v>
      </c>
      <c r="R25" s="161"/>
      <c r="S25" s="161"/>
      <c r="T25" s="165">
        <v>0</v>
      </c>
      <c r="U25" s="161">
        <f>ROUND(E25*T25,2)</f>
        <v>0</v>
      </c>
      <c r="V25" s="166"/>
      <c r="W25" s="166"/>
      <c r="X25" s="166"/>
      <c r="Y25" s="166"/>
      <c r="Z25" s="166"/>
      <c r="AA25" s="166"/>
      <c r="AB25" s="166"/>
      <c r="AC25" s="166"/>
      <c r="AD25" s="166"/>
      <c r="AE25" s="166" t="s">
        <v>163</v>
      </c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 x14ac:dyDescent="0.2">
      <c r="A26" s="158">
        <v>7</v>
      </c>
      <c r="B26" s="159" t="s">
        <v>178</v>
      </c>
      <c r="C26" s="160" t="s">
        <v>179</v>
      </c>
      <c r="D26" s="161" t="s">
        <v>162</v>
      </c>
      <c r="E26" s="162">
        <v>13</v>
      </c>
      <c r="F26" s="163"/>
      <c r="G26" s="164">
        <f>ROUND(E26*F26,2)</f>
        <v>0</v>
      </c>
      <c r="H26" s="163"/>
      <c r="I26" s="164">
        <f>ROUND(E26*H26,2)</f>
        <v>0</v>
      </c>
      <c r="J26" s="163"/>
      <c r="K26" s="164">
        <f>ROUND(E26*J26,2)</f>
        <v>0</v>
      </c>
      <c r="L26" s="164">
        <v>21</v>
      </c>
      <c r="M26" s="164">
        <f>G26*(1+L26/100)</f>
        <v>0</v>
      </c>
      <c r="N26" s="161">
        <v>0</v>
      </c>
      <c r="O26" s="161">
        <f>ROUND(E26*N26,5)</f>
        <v>0</v>
      </c>
      <c r="P26" s="161">
        <v>0</v>
      </c>
      <c r="Q26" s="161">
        <f>ROUND(E26*P26,5)</f>
        <v>0</v>
      </c>
      <c r="R26" s="161"/>
      <c r="S26" s="161"/>
      <c r="T26" s="165">
        <v>1.1499999999999999</v>
      </c>
      <c r="U26" s="161">
        <f>ROUND(E26*T26,2)</f>
        <v>14.95</v>
      </c>
      <c r="V26" s="166"/>
      <c r="W26" s="166"/>
      <c r="X26" s="166"/>
      <c r="Y26" s="166"/>
      <c r="Z26" s="166"/>
      <c r="AA26" s="166"/>
      <c r="AB26" s="166"/>
      <c r="AC26" s="166"/>
      <c r="AD26" s="166"/>
      <c r="AE26" s="166" t="s">
        <v>163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">
      <c r="A27" s="158">
        <v>8</v>
      </c>
      <c r="B27" s="159" t="s">
        <v>180</v>
      </c>
      <c r="C27" s="160" t="s">
        <v>181</v>
      </c>
      <c r="D27" s="161" t="s">
        <v>182</v>
      </c>
      <c r="E27" s="162">
        <v>7</v>
      </c>
      <c r="F27" s="163"/>
      <c r="G27" s="164">
        <f>ROUND(E27*F27,2)</f>
        <v>0</v>
      </c>
      <c r="H27" s="163"/>
      <c r="I27" s="164">
        <f>ROUND(E27*H27,2)</f>
        <v>0</v>
      </c>
      <c r="J27" s="163"/>
      <c r="K27" s="164">
        <f>ROUND(E27*J27,2)</f>
        <v>0</v>
      </c>
      <c r="L27" s="164">
        <v>21</v>
      </c>
      <c r="M27" s="164">
        <f>G27*(1+L27/100)</f>
        <v>0</v>
      </c>
      <c r="N27" s="161">
        <v>0</v>
      </c>
      <c r="O27" s="161">
        <f>ROUND(E27*N27,5)</f>
        <v>0</v>
      </c>
      <c r="P27" s="161">
        <v>0</v>
      </c>
      <c r="Q27" s="161">
        <f>ROUND(E27*P27,5)</f>
        <v>0</v>
      </c>
      <c r="R27" s="161"/>
      <c r="S27" s="161"/>
      <c r="T27" s="165">
        <v>0.19</v>
      </c>
      <c r="U27" s="161">
        <f>ROUND(E27*T27,2)</f>
        <v>1.33</v>
      </c>
      <c r="V27" s="166"/>
      <c r="W27" s="166"/>
      <c r="X27" s="166"/>
      <c r="Y27" s="166"/>
      <c r="Z27" s="166"/>
      <c r="AA27" s="166"/>
      <c r="AB27" s="166"/>
      <c r="AC27" s="166"/>
      <c r="AD27" s="166"/>
      <c r="AE27" s="166" t="s">
        <v>163</v>
      </c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">
      <c r="A28" s="158"/>
      <c r="B28" s="159"/>
      <c r="C28" s="167" t="s">
        <v>427</v>
      </c>
      <c r="D28" s="168"/>
      <c r="E28" s="169">
        <v>7</v>
      </c>
      <c r="F28" s="164"/>
      <c r="G28" s="164"/>
      <c r="H28" s="164"/>
      <c r="I28" s="164"/>
      <c r="J28" s="164"/>
      <c r="K28" s="164"/>
      <c r="L28" s="164"/>
      <c r="M28" s="164"/>
      <c r="N28" s="161"/>
      <c r="O28" s="161"/>
      <c r="P28" s="161"/>
      <c r="Q28" s="161"/>
      <c r="R28" s="161"/>
      <c r="S28" s="161"/>
      <c r="T28" s="165"/>
      <c r="U28" s="161"/>
      <c r="V28" s="166"/>
      <c r="W28" s="166"/>
      <c r="X28" s="166"/>
      <c r="Y28" s="166"/>
      <c r="Z28" s="166"/>
      <c r="AA28" s="166"/>
      <c r="AB28" s="166"/>
      <c r="AC28" s="166"/>
      <c r="AD28" s="166"/>
      <c r="AE28" s="166" t="s">
        <v>165</v>
      </c>
      <c r="AF28" s="166">
        <v>0</v>
      </c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">
      <c r="A29" s="158">
        <v>9</v>
      </c>
      <c r="B29" s="159" t="s">
        <v>183</v>
      </c>
      <c r="C29" s="160" t="s">
        <v>184</v>
      </c>
      <c r="D29" s="161" t="s">
        <v>182</v>
      </c>
      <c r="E29" s="162">
        <v>7</v>
      </c>
      <c r="F29" s="163"/>
      <c r="G29" s="164">
        <f>ROUND(E29*F29,2)</f>
        <v>0</v>
      </c>
      <c r="H29" s="163"/>
      <c r="I29" s="164">
        <f>ROUND(E29*H29,2)</f>
        <v>0</v>
      </c>
      <c r="J29" s="163"/>
      <c r="K29" s="164">
        <f>ROUND(E29*J29,2)</f>
        <v>0</v>
      </c>
      <c r="L29" s="164">
        <v>21</v>
      </c>
      <c r="M29" s="164">
        <f>G29*(1+L29/100)</f>
        <v>0</v>
      </c>
      <c r="N29" s="161">
        <v>3.0000000000000001E-5</v>
      </c>
      <c r="O29" s="161">
        <f>ROUND(E29*N29,5)</f>
        <v>2.1000000000000001E-4</v>
      </c>
      <c r="P29" s="161">
        <v>0</v>
      </c>
      <c r="Q29" s="161">
        <f>ROUND(E29*P29,5)</f>
        <v>0</v>
      </c>
      <c r="R29" s="161"/>
      <c r="S29" s="161"/>
      <c r="T29" s="165">
        <v>0.113</v>
      </c>
      <c r="U29" s="161">
        <f>ROUND(E29*T29,2)</f>
        <v>0.79</v>
      </c>
      <c r="V29" s="166"/>
      <c r="W29" s="166"/>
      <c r="X29" s="166"/>
      <c r="Y29" s="166"/>
      <c r="Z29" s="166"/>
      <c r="AA29" s="166"/>
      <c r="AB29" s="166"/>
      <c r="AC29" s="166"/>
      <c r="AD29" s="166"/>
      <c r="AE29" s="166" t="s">
        <v>185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">
      <c r="A30" s="158">
        <v>10</v>
      </c>
      <c r="B30" s="159" t="s">
        <v>186</v>
      </c>
      <c r="C30" s="160" t="s">
        <v>187</v>
      </c>
      <c r="D30" s="161" t="s">
        <v>182</v>
      </c>
      <c r="E30" s="162">
        <v>8.6400000000000023</v>
      </c>
      <c r="F30" s="163"/>
      <c r="G30" s="164">
        <f>ROUND(E30*F30,2)</f>
        <v>0</v>
      </c>
      <c r="H30" s="163"/>
      <c r="I30" s="164">
        <f>ROUND(E30*H30,2)</f>
        <v>0</v>
      </c>
      <c r="J30" s="163"/>
      <c r="K30" s="164">
        <f>ROUND(E30*J30,2)</f>
        <v>0</v>
      </c>
      <c r="L30" s="164">
        <v>21</v>
      </c>
      <c r="M30" s="164">
        <f>G30*(1+L30/100)</f>
        <v>0</v>
      </c>
      <c r="N30" s="161">
        <v>0</v>
      </c>
      <c r="O30" s="161">
        <f>ROUND(E30*N30,5)</f>
        <v>0</v>
      </c>
      <c r="P30" s="161">
        <v>0</v>
      </c>
      <c r="Q30" s="161">
        <f>ROUND(E30*P30,5)</f>
        <v>0</v>
      </c>
      <c r="R30" s="161"/>
      <c r="S30" s="161"/>
      <c r="T30" s="165">
        <v>0.20899999999999999</v>
      </c>
      <c r="U30" s="161">
        <f>ROUND(E30*T30,2)</f>
        <v>1.81</v>
      </c>
      <c r="V30" s="166"/>
      <c r="W30" s="166"/>
      <c r="X30" s="166"/>
      <c r="Y30" s="166"/>
      <c r="Z30" s="166"/>
      <c r="AA30" s="166"/>
      <c r="AB30" s="166"/>
      <c r="AC30" s="166"/>
      <c r="AD30" s="166"/>
      <c r="AE30" s="166" t="s">
        <v>163</v>
      </c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 x14ac:dyDescent="0.2">
      <c r="A31" s="158"/>
      <c r="B31" s="159"/>
      <c r="C31" s="167" t="s">
        <v>188</v>
      </c>
      <c r="D31" s="168"/>
      <c r="E31" s="169"/>
      <c r="F31" s="164"/>
      <c r="G31" s="164"/>
      <c r="H31" s="164"/>
      <c r="I31" s="164"/>
      <c r="J31" s="164"/>
      <c r="K31" s="164"/>
      <c r="L31" s="164"/>
      <c r="M31" s="164"/>
      <c r="N31" s="161"/>
      <c r="O31" s="161"/>
      <c r="P31" s="161"/>
      <c r="Q31" s="161"/>
      <c r="R31" s="161"/>
      <c r="S31" s="161"/>
      <c r="T31" s="165"/>
      <c r="U31" s="161"/>
      <c r="V31" s="166"/>
      <c r="W31" s="166"/>
      <c r="X31" s="166"/>
      <c r="Y31" s="166"/>
      <c r="Z31" s="166"/>
      <c r="AA31" s="166"/>
      <c r="AB31" s="166"/>
      <c r="AC31" s="166"/>
      <c r="AD31" s="166"/>
      <c r="AE31" s="166" t="s">
        <v>165</v>
      </c>
      <c r="AF31" s="166">
        <v>0</v>
      </c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 x14ac:dyDescent="0.2">
      <c r="A32" s="158"/>
      <c r="B32" s="159"/>
      <c r="C32" s="167" t="s">
        <v>426</v>
      </c>
      <c r="D32" s="168"/>
      <c r="E32" s="169">
        <v>8.64</v>
      </c>
      <c r="F32" s="164"/>
      <c r="G32" s="164"/>
      <c r="H32" s="164"/>
      <c r="I32" s="164"/>
      <c r="J32" s="164"/>
      <c r="K32" s="164"/>
      <c r="L32" s="164"/>
      <c r="M32" s="164"/>
      <c r="N32" s="161"/>
      <c r="O32" s="161"/>
      <c r="P32" s="161"/>
      <c r="Q32" s="161"/>
      <c r="R32" s="161"/>
      <c r="S32" s="161"/>
      <c r="T32" s="165"/>
      <c r="U32" s="161"/>
      <c r="V32" s="166"/>
      <c r="W32" s="166"/>
      <c r="X32" s="166"/>
      <c r="Y32" s="166"/>
      <c r="Z32" s="166"/>
      <c r="AA32" s="166"/>
      <c r="AB32" s="166"/>
      <c r="AC32" s="166"/>
      <c r="AD32" s="166"/>
      <c r="AE32" s="166" t="s">
        <v>165</v>
      </c>
      <c r="AF32" s="166">
        <v>0</v>
      </c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ht="22.5" outlineLevel="1" x14ac:dyDescent="0.2">
      <c r="A33" s="158">
        <v>11</v>
      </c>
      <c r="B33" s="159" t="s">
        <v>189</v>
      </c>
      <c r="C33" s="160" t="s">
        <v>190</v>
      </c>
      <c r="D33" s="161" t="s">
        <v>182</v>
      </c>
      <c r="E33" s="162">
        <v>5.7600000000000007</v>
      </c>
      <c r="F33" s="163"/>
      <c r="G33" s="164">
        <f>ROUND(E33*F33,2)</f>
        <v>0</v>
      </c>
      <c r="H33" s="163"/>
      <c r="I33" s="164">
        <f>ROUND(E33*H33,2)</f>
        <v>0</v>
      </c>
      <c r="J33" s="163"/>
      <c r="K33" s="164">
        <f>ROUND(E33*J33,2)</f>
        <v>0</v>
      </c>
      <c r="L33" s="164">
        <v>21</v>
      </c>
      <c r="M33" s="164">
        <f>G33*(1+L33/100)</f>
        <v>0</v>
      </c>
      <c r="N33" s="161">
        <v>0</v>
      </c>
      <c r="O33" s="161">
        <f>ROUND(E33*N33,5)</f>
        <v>0</v>
      </c>
      <c r="P33" s="161">
        <v>0</v>
      </c>
      <c r="Q33" s="161">
        <f>ROUND(E33*P33,5)</f>
        <v>0</v>
      </c>
      <c r="R33" s="161"/>
      <c r="S33" s="161"/>
      <c r="T33" s="165">
        <v>0.28499999999999998</v>
      </c>
      <c r="U33" s="161">
        <f>ROUND(E33*T33,2)</f>
        <v>1.64</v>
      </c>
      <c r="V33" s="166"/>
      <c r="W33" s="166"/>
      <c r="X33" s="166"/>
      <c r="Y33" s="166"/>
      <c r="Z33" s="166"/>
      <c r="AA33" s="166"/>
      <c r="AB33" s="166"/>
      <c r="AC33" s="166"/>
      <c r="AD33" s="166"/>
      <c r="AE33" s="166" t="s">
        <v>163</v>
      </c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">
      <c r="A34" s="158"/>
      <c r="B34" s="159"/>
      <c r="C34" s="167" t="s">
        <v>188</v>
      </c>
      <c r="D34" s="168"/>
      <c r="E34" s="169"/>
      <c r="F34" s="164"/>
      <c r="G34" s="164"/>
      <c r="H34" s="164"/>
      <c r="I34" s="164"/>
      <c r="J34" s="164"/>
      <c r="K34" s="164"/>
      <c r="L34" s="164"/>
      <c r="M34" s="164"/>
      <c r="N34" s="161"/>
      <c r="O34" s="161"/>
      <c r="P34" s="161"/>
      <c r="Q34" s="161"/>
      <c r="R34" s="161"/>
      <c r="S34" s="161"/>
      <c r="T34" s="165"/>
      <c r="U34" s="161"/>
      <c r="V34" s="166"/>
      <c r="W34" s="166"/>
      <c r="X34" s="166"/>
      <c r="Y34" s="166"/>
      <c r="Z34" s="166"/>
      <c r="AA34" s="166"/>
      <c r="AB34" s="166"/>
      <c r="AC34" s="166"/>
      <c r="AD34" s="166"/>
      <c r="AE34" s="166" t="s">
        <v>165</v>
      </c>
      <c r="AF34" s="166">
        <v>0</v>
      </c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">
      <c r="A35" s="158"/>
      <c r="B35" s="159"/>
      <c r="C35" s="167" t="s">
        <v>409</v>
      </c>
      <c r="D35" s="168"/>
      <c r="E35" s="169">
        <v>5.76</v>
      </c>
      <c r="F35" s="164"/>
      <c r="G35" s="164"/>
      <c r="H35" s="164"/>
      <c r="I35" s="164"/>
      <c r="J35" s="164"/>
      <c r="K35" s="164"/>
      <c r="L35" s="164"/>
      <c r="M35" s="164"/>
      <c r="N35" s="161"/>
      <c r="O35" s="161"/>
      <c r="P35" s="161"/>
      <c r="Q35" s="161"/>
      <c r="R35" s="161"/>
      <c r="S35" s="161"/>
      <c r="T35" s="165"/>
      <c r="U35" s="161"/>
      <c r="V35" s="166"/>
      <c r="W35" s="166"/>
      <c r="X35" s="166"/>
      <c r="Y35" s="166"/>
      <c r="Z35" s="166"/>
      <c r="AA35" s="166"/>
      <c r="AB35" s="166"/>
      <c r="AC35" s="166"/>
      <c r="AD35" s="166"/>
      <c r="AE35" s="166" t="s">
        <v>165</v>
      </c>
      <c r="AF35" s="166">
        <v>0</v>
      </c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x14ac:dyDescent="0.2">
      <c r="A36" s="170" t="s">
        <v>158</v>
      </c>
      <c r="B36" s="171" t="s">
        <v>109</v>
      </c>
      <c r="C36" s="172" t="s">
        <v>110</v>
      </c>
      <c r="D36" s="173"/>
      <c r="E36" s="174"/>
      <c r="F36" s="175"/>
      <c r="G36" s="175">
        <f>SUMIF(AE37:AE60,"&lt;&gt;NOR",G37:G60)</f>
        <v>0</v>
      </c>
      <c r="H36" s="175"/>
      <c r="I36" s="175">
        <f>SUM(I37:I60)</f>
        <v>0</v>
      </c>
      <c r="J36" s="175"/>
      <c r="K36" s="175">
        <f>SUM(K37:K60)</f>
        <v>0</v>
      </c>
      <c r="L36" s="175"/>
      <c r="M36" s="175">
        <f>SUM(M37:M60)</f>
        <v>0</v>
      </c>
      <c r="N36" s="173"/>
      <c r="O36" s="173">
        <f>SUM(O37:O60)</f>
        <v>2.8534599999999997</v>
      </c>
      <c r="P36" s="173"/>
      <c r="Q36" s="173">
        <f>SUM(Q37:Q60)</f>
        <v>0.66479999999999995</v>
      </c>
      <c r="R36" s="173"/>
      <c r="S36" s="173"/>
      <c r="T36" s="176"/>
      <c r="U36" s="173">
        <f>SUM(U37:U60)</f>
        <v>91.41</v>
      </c>
      <c r="AE36" t="s">
        <v>159</v>
      </c>
    </row>
    <row r="37" spans="1:60" outlineLevel="1" x14ac:dyDescent="0.2">
      <c r="A37" s="158">
        <v>12</v>
      </c>
      <c r="B37" s="159" t="s">
        <v>191</v>
      </c>
      <c r="C37" s="160" t="s">
        <v>192</v>
      </c>
      <c r="D37" s="161" t="s">
        <v>162</v>
      </c>
      <c r="E37" s="162">
        <v>0.93600000000000017</v>
      </c>
      <c r="F37" s="163"/>
      <c r="G37" s="164">
        <f>ROUND(E37*F37,2)</f>
        <v>0</v>
      </c>
      <c r="H37" s="163"/>
      <c r="I37" s="164">
        <f>ROUND(E37*H37,2)</f>
        <v>0</v>
      </c>
      <c r="J37" s="163"/>
      <c r="K37" s="164">
        <f>ROUND(E37*J37,2)</f>
        <v>0</v>
      </c>
      <c r="L37" s="164">
        <v>21</v>
      </c>
      <c r="M37" s="164">
        <f>G37*(1+L37/100)</f>
        <v>0</v>
      </c>
      <c r="N37" s="161">
        <v>2.2072600000000002</v>
      </c>
      <c r="O37" s="161">
        <f>ROUND(E37*N37,5)</f>
        <v>2.0659999999999998</v>
      </c>
      <c r="P37" s="161">
        <v>0</v>
      </c>
      <c r="Q37" s="161">
        <f>ROUND(E37*P37,5)</f>
        <v>0</v>
      </c>
      <c r="R37" s="161"/>
      <c r="S37" s="161"/>
      <c r="T37" s="165">
        <v>3.407</v>
      </c>
      <c r="U37" s="161">
        <f>ROUND(E37*T37,2)</f>
        <v>3.19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 t="s">
        <v>163</v>
      </c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">
      <c r="A38" s="158"/>
      <c r="B38" s="159"/>
      <c r="C38" s="167" t="s">
        <v>193</v>
      </c>
      <c r="D38" s="168"/>
      <c r="E38" s="169"/>
      <c r="F38" s="164"/>
      <c r="G38" s="164"/>
      <c r="H38" s="164"/>
      <c r="I38" s="164"/>
      <c r="J38" s="164"/>
      <c r="K38" s="164"/>
      <c r="L38" s="164"/>
      <c r="M38" s="164"/>
      <c r="N38" s="161"/>
      <c r="O38" s="161"/>
      <c r="P38" s="161"/>
      <c r="Q38" s="161"/>
      <c r="R38" s="161"/>
      <c r="S38" s="161"/>
      <c r="T38" s="165"/>
      <c r="U38" s="161"/>
      <c r="V38" s="166"/>
      <c r="W38" s="166"/>
      <c r="X38" s="166"/>
      <c r="Y38" s="166"/>
      <c r="Z38" s="166"/>
      <c r="AA38" s="166"/>
      <c r="AB38" s="166"/>
      <c r="AC38" s="166"/>
      <c r="AD38" s="166"/>
      <c r="AE38" s="166" t="s">
        <v>165</v>
      </c>
      <c r="AF38" s="166">
        <v>0</v>
      </c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">
      <c r="A39" s="158"/>
      <c r="B39" s="159"/>
      <c r="C39" s="167" t="s">
        <v>425</v>
      </c>
      <c r="D39" s="168"/>
      <c r="E39" s="169">
        <v>0.93600000000000005</v>
      </c>
      <c r="F39" s="164"/>
      <c r="G39" s="164"/>
      <c r="H39" s="164"/>
      <c r="I39" s="164"/>
      <c r="J39" s="164"/>
      <c r="K39" s="164"/>
      <c r="L39" s="164"/>
      <c r="M39" s="164"/>
      <c r="N39" s="161"/>
      <c r="O39" s="161"/>
      <c r="P39" s="161"/>
      <c r="Q39" s="161"/>
      <c r="R39" s="161"/>
      <c r="S39" s="161"/>
      <c r="T39" s="165"/>
      <c r="U39" s="161"/>
      <c r="V39" s="166"/>
      <c r="W39" s="166"/>
      <c r="X39" s="166"/>
      <c r="Y39" s="166"/>
      <c r="Z39" s="166"/>
      <c r="AA39" s="166"/>
      <c r="AB39" s="166"/>
      <c r="AC39" s="166"/>
      <c r="AD39" s="166"/>
      <c r="AE39" s="166" t="s">
        <v>165</v>
      </c>
      <c r="AF39" s="166">
        <v>0</v>
      </c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">
      <c r="A40" s="158">
        <v>13</v>
      </c>
      <c r="B40" s="159" t="s">
        <v>194</v>
      </c>
      <c r="C40" s="160" t="s">
        <v>195</v>
      </c>
      <c r="D40" s="161" t="s">
        <v>182</v>
      </c>
      <c r="E40" s="162">
        <v>14.420000000000002</v>
      </c>
      <c r="F40" s="163"/>
      <c r="G40" s="164">
        <f>ROUND(E40*F40,2)</f>
        <v>0</v>
      </c>
      <c r="H40" s="163"/>
      <c r="I40" s="164">
        <f>ROUND(E40*H40,2)</f>
        <v>0</v>
      </c>
      <c r="J40" s="163"/>
      <c r="K40" s="164">
        <f>ROUND(E40*J40,2)</f>
        <v>0</v>
      </c>
      <c r="L40" s="164">
        <v>21</v>
      </c>
      <c r="M40" s="164">
        <f>G40*(1+L40/100)</f>
        <v>0</v>
      </c>
      <c r="N40" s="161">
        <v>0</v>
      </c>
      <c r="O40" s="161">
        <f>ROUND(E40*N40,5)</f>
        <v>0</v>
      </c>
      <c r="P40" s="161">
        <v>0</v>
      </c>
      <c r="Q40" s="161">
        <f>ROUND(E40*P40,5)</f>
        <v>0</v>
      </c>
      <c r="R40" s="161"/>
      <c r="S40" s="161"/>
      <c r="T40" s="165">
        <v>0.34899999999999998</v>
      </c>
      <c r="U40" s="161">
        <f>ROUND(E40*T40,2)</f>
        <v>5.03</v>
      </c>
      <c r="V40" s="166"/>
      <c r="W40" s="166"/>
      <c r="X40" s="166"/>
      <c r="Y40" s="166"/>
      <c r="Z40" s="166"/>
      <c r="AA40" s="166"/>
      <c r="AB40" s="166"/>
      <c r="AC40" s="166"/>
      <c r="AD40" s="166"/>
      <c r="AE40" s="166" t="s">
        <v>163</v>
      </c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">
      <c r="A41" s="158"/>
      <c r="B41" s="159"/>
      <c r="C41" s="167" t="s">
        <v>424</v>
      </c>
      <c r="D41" s="168"/>
      <c r="E41" s="169">
        <v>2.2000000000000002</v>
      </c>
      <c r="F41" s="164"/>
      <c r="G41" s="164"/>
      <c r="H41" s="164"/>
      <c r="I41" s="164"/>
      <c r="J41" s="164"/>
      <c r="K41" s="164"/>
      <c r="L41" s="164"/>
      <c r="M41" s="164"/>
      <c r="N41" s="161"/>
      <c r="O41" s="161"/>
      <c r="P41" s="161"/>
      <c r="Q41" s="161"/>
      <c r="R41" s="161"/>
      <c r="S41" s="161"/>
      <c r="T41" s="165"/>
      <c r="U41" s="161"/>
      <c r="V41" s="166"/>
      <c r="W41" s="166"/>
      <c r="X41" s="166"/>
      <c r="Y41" s="166"/>
      <c r="Z41" s="166"/>
      <c r="AA41" s="166"/>
      <c r="AB41" s="166"/>
      <c r="AC41" s="166"/>
      <c r="AD41" s="166"/>
      <c r="AE41" s="166" t="s">
        <v>165</v>
      </c>
      <c r="AF41" s="166">
        <v>0</v>
      </c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">
      <c r="A42" s="158"/>
      <c r="B42" s="159"/>
      <c r="C42" s="167" t="s">
        <v>423</v>
      </c>
      <c r="D42" s="168"/>
      <c r="E42" s="169">
        <v>6.46</v>
      </c>
      <c r="F42" s="164"/>
      <c r="G42" s="164"/>
      <c r="H42" s="164"/>
      <c r="I42" s="164"/>
      <c r="J42" s="164"/>
      <c r="K42" s="164"/>
      <c r="L42" s="164"/>
      <c r="M42" s="164"/>
      <c r="N42" s="161"/>
      <c r="O42" s="161"/>
      <c r="P42" s="161"/>
      <c r="Q42" s="161"/>
      <c r="R42" s="161"/>
      <c r="S42" s="161"/>
      <c r="T42" s="165"/>
      <c r="U42" s="161"/>
      <c r="V42" s="166"/>
      <c r="W42" s="166"/>
      <c r="X42" s="166"/>
      <c r="Y42" s="166"/>
      <c r="Z42" s="166"/>
      <c r="AA42" s="166"/>
      <c r="AB42" s="166"/>
      <c r="AC42" s="166"/>
      <c r="AD42" s="166"/>
      <c r="AE42" s="166" t="s">
        <v>165</v>
      </c>
      <c r="AF42" s="166">
        <v>0</v>
      </c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">
      <c r="A43" s="158"/>
      <c r="B43" s="159"/>
      <c r="C43" s="167" t="s">
        <v>422</v>
      </c>
      <c r="D43" s="168"/>
      <c r="E43" s="169">
        <v>5.76</v>
      </c>
      <c r="F43" s="164"/>
      <c r="G43" s="164"/>
      <c r="H43" s="164"/>
      <c r="I43" s="164"/>
      <c r="J43" s="164"/>
      <c r="K43" s="164"/>
      <c r="L43" s="164"/>
      <c r="M43" s="164"/>
      <c r="N43" s="161"/>
      <c r="O43" s="161"/>
      <c r="P43" s="161"/>
      <c r="Q43" s="161"/>
      <c r="R43" s="161"/>
      <c r="S43" s="161"/>
      <c r="T43" s="165"/>
      <c r="U43" s="161"/>
      <c r="V43" s="166"/>
      <c r="W43" s="166"/>
      <c r="X43" s="166"/>
      <c r="Y43" s="166"/>
      <c r="Z43" s="166"/>
      <c r="AA43" s="166"/>
      <c r="AB43" s="166"/>
      <c r="AC43" s="166"/>
      <c r="AD43" s="166"/>
      <c r="AE43" s="166" t="s">
        <v>165</v>
      </c>
      <c r="AF43" s="166">
        <v>0</v>
      </c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 x14ac:dyDescent="0.2">
      <c r="A44" s="158">
        <v>14</v>
      </c>
      <c r="B44" s="159" t="s">
        <v>196</v>
      </c>
      <c r="C44" s="160" t="s">
        <v>197</v>
      </c>
      <c r="D44" s="161" t="s">
        <v>182</v>
      </c>
      <c r="E44" s="162">
        <v>2.2000000000000002</v>
      </c>
      <c r="F44" s="163"/>
      <c r="G44" s="164">
        <f>ROUND(E44*F44,2)</f>
        <v>0</v>
      </c>
      <c r="H44" s="163"/>
      <c r="I44" s="164">
        <f>ROUND(E44*H44,2)</f>
        <v>0</v>
      </c>
      <c r="J44" s="163"/>
      <c r="K44" s="164">
        <f>ROUND(E44*J44,2)</f>
        <v>0</v>
      </c>
      <c r="L44" s="164">
        <v>21</v>
      </c>
      <c r="M44" s="164">
        <f>G44*(1+L44/100)</f>
        <v>0</v>
      </c>
      <c r="N44" s="161">
        <v>0</v>
      </c>
      <c r="O44" s="161">
        <f>ROUND(E44*N44,5)</f>
        <v>0</v>
      </c>
      <c r="P44" s="161">
        <v>0</v>
      </c>
      <c r="Q44" s="161">
        <f>ROUND(E44*P44,5)</f>
        <v>0</v>
      </c>
      <c r="R44" s="161"/>
      <c r="S44" s="161"/>
      <c r="T44" s="165">
        <v>0.40100000000000002</v>
      </c>
      <c r="U44" s="161">
        <f>ROUND(E44*T44,2)</f>
        <v>0.88</v>
      </c>
      <c r="V44" s="166"/>
      <c r="W44" s="166"/>
      <c r="X44" s="166"/>
      <c r="Y44" s="166"/>
      <c r="Z44" s="166"/>
      <c r="AA44" s="166"/>
      <c r="AB44" s="166"/>
      <c r="AC44" s="166"/>
      <c r="AD44" s="166"/>
      <c r="AE44" s="166" t="s">
        <v>163</v>
      </c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">
      <c r="A45" s="158"/>
      <c r="B45" s="159"/>
      <c r="C45" s="167" t="s">
        <v>421</v>
      </c>
      <c r="D45" s="168"/>
      <c r="E45" s="169">
        <v>2.2000000000000002</v>
      </c>
      <c r="F45" s="164"/>
      <c r="G45" s="164"/>
      <c r="H45" s="164"/>
      <c r="I45" s="164"/>
      <c r="J45" s="164"/>
      <c r="K45" s="164"/>
      <c r="L45" s="164"/>
      <c r="M45" s="164"/>
      <c r="N45" s="161"/>
      <c r="O45" s="161"/>
      <c r="P45" s="161"/>
      <c r="Q45" s="161"/>
      <c r="R45" s="161"/>
      <c r="S45" s="161"/>
      <c r="T45" s="165"/>
      <c r="U45" s="161"/>
      <c r="V45" s="166"/>
      <c r="W45" s="166"/>
      <c r="X45" s="166"/>
      <c r="Y45" s="166"/>
      <c r="Z45" s="166"/>
      <c r="AA45" s="166"/>
      <c r="AB45" s="166"/>
      <c r="AC45" s="166"/>
      <c r="AD45" s="166"/>
      <c r="AE45" s="166" t="s">
        <v>165</v>
      </c>
      <c r="AF45" s="166">
        <v>0</v>
      </c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">
      <c r="A46" s="158">
        <v>15</v>
      </c>
      <c r="B46" s="159" t="s">
        <v>198</v>
      </c>
      <c r="C46" s="160" t="s">
        <v>199</v>
      </c>
      <c r="D46" s="161" t="s">
        <v>182</v>
      </c>
      <c r="E46" s="162">
        <v>16.62</v>
      </c>
      <c r="F46" s="163"/>
      <c r="G46" s="164">
        <f>ROUND(E46*F46,2)</f>
        <v>0</v>
      </c>
      <c r="H46" s="163"/>
      <c r="I46" s="164">
        <f>ROUND(E46*H46,2)</f>
        <v>0</v>
      </c>
      <c r="J46" s="163"/>
      <c r="K46" s="164">
        <f>ROUND(E46*J46,2)</f>
        <v>0</v>
      </c>
      <c r="L46" s="164">
        <v>21</v>
      </c>
      <c r="M46" s="164">
        <f>G46*(1+L46/100)</f>
        <v>0</v>
      </c>
      <c r="N46" s="161">
        <v>6.1599999999999997E-3</v>
      </c>
      <c r="O46" s="161">
        <f>ROUND(E46*N46,5)</f>
        <v>0.10238</v>
      </c>
      <c r="P46" s="161">
        <v>0</v>
      </c>
      <c r="Q46" s="161">
        <f>ROUND(E46*P46,5)</f>
        <v>0</v>
      </c>
      <c r="R46" s="161"/>
      <c r="S46" s="161"/>
      <c r="T46" s="165">
        <v>0.747</v>
      </c>
      <c r="U46" s="161">
        <f>ROUND(E46*T46,2)</f>
        <v>12.42</v>
      </c>
      <c r="V46" s="166"/>
      <c r="W46" s="166"/>
      <c r="X46" s="166"/>
      <c r="Y46" s="166"/>
      <c r="Z46" s="166"/>
      <c r="AA46" s="166"/>
      <c r="AB46" s="166"/>
      <c r="AC46" s="166"/>
      <c r="AD46" s="166"/>
      <c r="AE46" s="166" t="s">
        <v>163</v>
      </c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">
      <c r="A47" s="158"/>
      <c r="B47" s="159"/>
      <c r="C47" s="167" t="s">
        <v>200</v>
      </c>
      <c r="D47" s="168"/>
      <c r="E47" s="169"/>
      <c r="F47" s="164"/>
      <c r="G47" s="164"/>
      <c r="H47" s="164"/>
      <c r="I47" s="164"/>
      <c r="J47" s="164"/>
      <c r="K47" s="164"/>
      <c r="L47" s="164"/>
      <c r="M47" s="164"/>
      <c r="N47" s="161"/>
      <c r="O47" s="161"/>
      <c r="P47" s="161"/>
      <c r="Q47" s="161"/>
      <c r="R47" s="161"/>
      <c r="S47" s="161"/>
      <c r="T47" s="165"/>
      <c r="U47" s="161"/>
      <c r="V47" s="166"/>
      <c r="W47" s="166"/>
      <c r="X47" s="166"/>
      <c r="Y47" s="166"/>
      <c r="Z47" s="166"/>
      <c r="AA47" s="166"/>
      <c r="AB47" s="166"/>
      <c r="AC47" s="166"/>
      <c r="AD47" s="166"/>
      <c r="AE47" s="166" t="s">
        <v>165</v>
      </c>
      <c r="AF47" s="166">
        <v>0</v>
      </c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">
      <c r="A48" s="158"/>
      <c r="B48" s="159"/>
      <c r="C48" s="167" t="s">
        <v>420</v>
      </c>
      <c r="D48" s="168"/>
      <c r="E48" s="169">
        <v>16.62</v>
      </c>
      <c r="F48" s="164"/>
      <c r="G48" s="164"/>
      <c r="H48" s="164"/>
      <c r="I48" s="164"/>
      <c r="J48" s="164"/>
      <c r="K48" s="164"/>
      <c r="L48" s="164"/>
      <c r="M48" s="164"/>
      <c r="N48" s="161"/>
      <c r="O48" s="161"/>
      <c r="P48" s="161"/>
      <c r="Q48" s="161"/>
      <c r="R48" s="161"/>
      <c r="S48" s="161"/>
      <c r="T48" s="165"/>
      <c r="U48" s="161"/>
      <c r="V48" s="166"/>
      <c r="W48" s="166"/>
      <c r="X48" s="166"/>
      <c r="Y48" s="166"/>
      <c r="Z48" s="166"/>
      <c r="AA48" s="166"/>
      <c r="AB48" s="166"/>
      <c r="AC48" s="166"/>
      <c r="AD48" s="166"/>
      <c r="AE48" s="166" t="s">
        <v>165</v>
      </c>
      <c r="AF48" s="166">
        <v>0</v>
      </c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ht="22.5" outlineLevel="1" x14ac:dyDescent="0.2">
      <c r="A49" s="158">
        <v>16</v>
      </c>
      <c r="B49" s="159" t="s">
        <v>201</v>
      </c>
      <c r="C49" s="160" t="s">
        <v>202</v>
      </c>
      <c r="D49" s="161" t="s">
        <v>182</v>
      </c>
      <c r="E49" s="162">
        <v>16.62</v>
      </c>
      <c r="F49" s="163"/>
      <c r="G49" s="164">
        <f>ROUND(E49*F49,2)</f>
        <v>0</v>
      </c>
      <c r="H49" s="163"/>
      <c r="I49" s="164">
        <f>ROUND(E49*H49,2)</f>
        <v>0</v>
      </c>
      <c r="J49" s="163"/>
      <c r="K49" s="164">
        <f>ROUND(E49*J49,2)</f>
        <v>0</v>
      </c>
      <c r="L49" s="164">
        <v>21</v>
      </c>
      <c r="M49" s="164">
        <f>G49*(1+L49/100)</f>
        <v>0</v>
      </c>
      <c r="N49" s="161">
        <v>4.1029999999999997E-2</v>
      </c>
      <c r="O49" s="161">
        <f>ROUND(E49*N49,5)</f>
        <v>0.68191999999999997</v>
      </c>
      <c r="P49" s="161">
        <v>0</v>
      </c>
      <c r="Q49" s="161">
        <f>ROUND(E49*P49,5)</f>
        <v>0</v>
      </c>
      <c r="R49" s="161"/>
      <c r="S49" s="161"/>
      <c r="T49" s="165">
        <v>1.167</v>
      </c>
      <c r="U49" s="161">
        <f>ROUND(E49*T49,2)</f>
        <v>19.399999999999999</v>
      </c>
      <c r="V49" s="166"/>
      <c r="W49" s="166"/>
      <c r="X49" s="166"/>
      <c r="Y49" s="166"/>
      <c r="Z49" s="166"/>
      <c r="AA49" s="166"/>
      <c r="AB49" s="166"/>
      <c r="AC49" s="166"/>
      <c r="AD49" s="166"/>
      <c r="AE49" s="166" t="s">
        <v>163</v>
      </c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outlineLevel="1" x14ac:dyDescent="0.2">
      <c r="A50" s="158"/>
      <c r="B50" s="159"/>
      <c r="C50" s="250" t="s">
        <v>203</v>
      </c>
      <c r="D50" s="251"/>
      <c r="E50" s="252"/>
      <c r="F50" s="253"/>
      <c r="G50" s="254"/>
      <c r="H50" s="164"/>
      <c r="I50" s="164"/>
      <c r="J50" s="164"/>
      <c r="K50" s="164"/>
      <c r="L50" s="164"/>
      <c r="M50" s="164"/>
      <c r="N50" s="161"/>
      <c r="O50" s="161"/>
      <c r="P50" s="161"/>
      <c r="Q50" s="161"/>
      <c r="R50" s="161"/>
      <c r="S50" s="161"/>
      <c r="T50" s="165"/>
      <c r="U50" s="161"/>
      <c r="V50" s="166"/>
      <c r="W50" s="166"/>
      <c r="X50" s="166"/>
      <c r="Y50" s="166"/>
      <c r="Z50" s="166"/>
      <c r="AA50" s="166"/>
      <c r="AB50" s="166"/>
      <c r="AC50" s="166"/>
      <c r="AD50" s="166"/>
      <c r="AE50" s="166" t="s">
        <v>204</v>
      </c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77" t="str">
        <f>C50</f>
        <v>- hloubkové spárování aktivovanou maltou vápennou s příměsí přirozeného hydraulického vápna NHL2</v>
      </c>
      <c r="BB50" s="166"/>
      <c r="BC50" s="166"/>
      <c r="BD50" s="166"/>
      <c r="BE50" s="166"/>
      <c r="BF50" s="166"/>
      <c r="BG50" s="166"/>
      <c r="BH50" s="166"/>
    </row>
    <row r="51" spans="1:60" outlineLevel="1" x14ac:dyDescent="0.2">
      <c r="A51" s="158"/>
      <c r="B51" s="159"/>
      <c r="C51" s="250" t="s">
        <v>205</v>
      </c>
      <c r="D51" s="251"/>
      <c r="E51" s="252"/>
      <c r="F51" s="253"/>
      <c r="G51" s="254"/>
      <c r="H51" s="164"/>
      <c r="I51" s="164"/>
      <c r="J51" s="164"/>
      <c r="K51" s="164"/>
      <c r="L51" s="164"/>
      <c r="M51" s="164"/>
      <c r="N51" s="161"/>
      <c r="O51" s="161"/>
      <c r="P51" s="161"/>
      <c r="Q51" s="161"/>
      <c r="R51" s="161"/>
      <c r="S51" s="161"/>
      <c r="T51" s="165"/>
      <c r="U51" s="161"/>
      <c r="V51" s="166"/>
      <c r="W51" s="166"/>
      <c r="X51" s="166"/>
      <c r="Y51" s="166"/>
      <c r="Z51" s="166"/>
      <c r="AA51" s="166"/>
      <c r="AB51" s="166"/>
      <c r="AC51" s="166"/>
      <c r="AD51" s="166"/>
      <c r="AE51" s="166" t="s">
        <v>204</v>
      </c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77" t="str">
        <f>C51</f>
        <v>- přesné složení spárovací směsi viz technická zpráva projektu</v>
      </c>
      <c r="BB51" s="166"/>
      <c r="BC51" s="166"/>
      <c r="BD51" s="166"/>
      <c r="BE51" s="166"/>
      <c r="BF51" s="166"/>
      <c r="BG51" s="166"/>
      <c r="BH51" s="166"/>
    </row>
    <row r="52" spans="1:60" outlineLevel="1" x14ac:dyDescent="0.2">
      <c r="A52" s="158"/>
      <c r="B52" s="159"/>
      <c r="C52" s="167" t="s">
        <v>200</v>
      </c>
      <c r="D52" s="168"/>
      <c r="E52" s="169"/>
      <c r="F52" s="164"/>
      <c r="G52" s="164"/>
      <c r="H52" s="164"/>
      <c r="I52" s="164"/>
      <c r="J52" s="164"/>
      <c r="K52" s="164"/>
      <c r="L52" s="164"/>
      <c r="M52" s="164"/>
      <c r="N52" s="161"/>
      <c r="O52" s="161"/>
      <c r="P52" s="161"/>
      <c r="Q52" s="161"/>
      <c r="R52" s="161"/>
      <c r="S52" s="161"/>
      <c r="T52" s="165"/>
      <c r="U52" s="161"/>
      <c r="V52" s="166"/>
      <c r="W52" s="166"/>
      <c r="X52" s="166"/>
      <c r="Y52" s="166"/>
      <c r="Z52" s="166"/>
      <c r="AA52" s="166"/>
      <c r="AB52" s="166"/>
      <c r="AC52" s="166"/>
      <c r="AD52" s="166"/>
      <c r="AE52" s="166" t="s">
        <v>165</v>
      </c>
      <c r="AF52" s="166">
        <v>0</v>
      </c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ht="22.5" outlineLevel="1" x14ac:dyDescent="0.2">
      <c r="A53" s="158">
        <v>17</v>
      </c>
      <c r="B53" s="159" t="s">
        <v>206</v>
      </c>
      <c r="C53" s="160" t="s">
        <v>207</v>
      </c>
      <c r="D53" s="161" t="s">
        <v>182</v>
      </c>
      <c r="E53" s="162">
        <v>16.62</v>
      </c>
      <c r="F53" s="163"/>
      <c r="G53" s="164">
        <f>ROUND(E53*F53,2)</f>
        <v>0</v>
      </c>
      <c r="H53" s="163"/>
      <c r="I53" s="164">
        <f>ROUND(E53*H53,2)</f>
        <v>0</v>
      </c>
      <c r="J53" s="163"/>
      <c r="K53" s="164">
        <f>ROUND(E53*J53,2)</f>
        <v>0</v>
      </c>
      <c r="L53" s="164">
        <v>21</v>
      </c>
      <c r="M53" s="164">
        <f>G53*(1+L53/100)</f>
        <v>0</v>
      </c>
      <c r="N53" s="161">
        <v>1.9000000000000001E-4</v>
      </c>
      <c r="O53" s="161">
        <f>ROUND(E53*N53,5)</f>
        <v>3.16E-3</v>
      </c>
      <c r="P53" s="161">
        <v>0.04</v>
      </c>
      <c r="Q53" s="161">
        <f>ROUND(E53*P53,5)</f>
        <v>0.66479999999999995</v>
      </c>
      <c r="R53" s="161"/>
      <c r="S53" s="161"/>
      <c r="T53" s="165">
        <v>2.4489999999999998</v>
      </c>
      <c r="U53" s="161">
        <f>ROUND(E53*T53,2)</f>
        <v>40.700000000000003</v>
      </c>
      <c r="V53" s="166"/>
      <c r="W53" s="166"/>
      <c r="X53" s="166"/>
      <c r="Y53" s="166"/>
      <c r="Z53" s="166"/>
      <c r="AA53" s="166"/>
      <c r="AB53" s="166"/>
      <c r="AC53" s="166"/>
      <c r="AD53" s="166"/>
      <c r="AE53" s="166" t="s">
        <v>163</v>
      </c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">
      <c r="A54" s="158"/>
      <c r="B54" s="159"/>
      <c r="C54" s="167" t="s">
        <v>200</v>
      </c>
      <c r="D54" s="168"/>
      <c r="E54" s="169"/>
      <c r="F54" s="164"/>
      <c r="G54" s="164"/>
      <c r="H54" s="164"/>
      <c r="I54" s="164"/>
      <c r="J54" s="164"/>
      <c r="K54" s="164"/>
      <c r="L54" s="164"/>
      <c r="M54" s="164"/>
      <c r="N54" s="161"/>
      <c r="O54" s="161"/>
      <c r="P54" s="161"/>
      <c r="Q54" s="161"/>
      <c r="R54" s="161"/>
      <c r="S54" s="161"/>
      <c r="T54" s="165"/>
      <c r="U54" s="161"/>
      <c r="V54" s="166"/>
      <c r="W54" s="166"/>
      <c r="X54" s="166"/>
      <c r="Y54" s="166"/>
      <c r="Z54" s="166"/>
      <c r="AA54" s="166"/>
      <c r="AB54" s="166"/>
      <c r="AC54" s="166"/>
      <c r="AD54" s="166"/>
      <c r="AE54" s="166" t="s">
        <v>165</v>
      </c>
      <c r="AF54" s="166">
        <v>0</v>
      </c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">
      <c r="A55" s="158"/>
      <c r="B55" s="159"/>
      <c r="C55" s="167" t="s">
        <v>419</v>
      </c>
      <c r="D55" s="168"/>
      <c r="E55" s="169">
        <v>16.62</v>
      </c>
      <c r="F55" s="164"/>
      <c r="G55" s="164"/>
      <c r="H55" s="164"/>
      <c r="I55" s="164"/>
      <c r="J55" s="164"/>
      <c r="K55" s="164"/>
      <c r="L55" s="164"/>
      <c r="M55" s="164"/>
      <c r="N55" s="161"/>
      <c r="O55" s="161"/>
      <c r="P55" s="161"/>
      <c r="Q55" s="161"/>
      <c r="R55" s="161"/>
      <c r="S55" s="161"/>
      <c r="T55" s="165"/>
      <c r="U55" s="161"/>
      <c r="V55" s="166"/>
      <c r="W55" s="166"/>
      <c r="X55" s="166"/>
      <c r="Y55" s="166"/>
      <c r="Z55" s="166"/>
      <c r="AA55" s="166"/>
      <c r="AB55" s="166"/>
      <c r="AC55" s="166"/>
      <c r="AD55" s="166"/>
      <c r="AE55" s="166" t="s">
        <v>165</v>
      </c>
      <c r="AF55" s="166">
        <v>0</v>
      </c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outlineLevel="1" x14ac:dyDescent="0.2">
      <c r="A56" s="158">
        <v>18</v>
      </c>
      <c r="B56" s="159" t="s">
        <v>208</v>
      </c>
      <c r="C56" s="160" t="s">
        <v>324</v>
      </c>
      <c r="D56" s="161" t="s">
        <v>182</v>
      </c>
      <c r="E56" s="162">
        <v>16.62</v>
      </c>
      <c r="F56" s="163"/>
      <c r="G56" s="164">
        <f>ROUND(E56*F56,2)</f>
        <v>0</v>
      </c>
      <c r="H56" s="163"/>
      <c r="I56" s="164">
        <f>ROUND(E56*H56,2)</f>
        <v>0</v>
      </c>
      <c r="J56" s="163"/>
      <c r="K56" s="164">
        <f>ROUND(E56*J56,2)</f>
        <v>0</v>
      </c>
      <c r="L56" s="164">
        <v>21</v>
      </c>
      <c r="M56" s="164">
        <f>G56*(1+L56/100)</f>
        <v>0</v>
      </c>
      <c r="N56" s="161">
        <v>0</v>
      </c>
      <c r="O56" s="161">
        <f>ROUND(E56*N56,5)</f>
        <v>0</v>
      </c>
      <c r="P56" s="161">
        <v>0</v>
      </c>
      <c r="Q56" s="161">
        <f>ROUND(E56*P56,5)</f>
        <v>0</v>
      </c>
      <c r="R56" s="161"/>
      <c r="S56" s="161"/>
      <c r="T56" s="165">
        <v>0.58899999999999997</v>
      </c>
      <c r="U56" s="161">
        <f>ROUND(E56*T56,2)</f>
        <v>9.7899999999999991</v>
      </c>
      <c r="V56" s="166"/>
      <c r="W56" s="166"/>
      <c r="X56" s="166"/>
      <c r="Y56" s="166"/>
      <c r="Z56" s="166"/>
      <c r="AA56" s="166"/>
      <c r="AB56" s="166"/>
      <c r="AC56" s="166"/>
      <c r="AD56" s="166"/>
      <c r="AE56" s="166" t="s">
        <v>163</v>
      </c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outlineLevel="1" x14ac:dyDescent="0.2">
      <c r="A57" s="158"/>
      <c r="B57" s="159"/>
      <c r="C57" s="250" t="s">
        <v>209</v>
      </c>
      <c r="D57" s="251"/>
      <c r="E57" s="252"/>
      <c r="F57" s="253"/>
      <c r="G57" s="254"/>
      <c r="H57" s="164"/>
      <c r="I57" s="164"/>
      <c r="J57" s="164"/>
      <c r="K57" s="164"/>
      <c r="L57" s="164"/>
      <c r="M57" s="164"/>
      <c r="N57" s="161"/>
      <c r="O57" s="161"/>
      <c r="P57" s="161"/>
      <c r="Q57" s="161"/>
      <c r="R57" s="161"/>
      <c r="S57" s="161"/>
      <c r="T57" s="165"/>
      <c r="U57" s="161"/>
      <c r="V57" s="166"/>
      <c r="W57" s="166"/>
      <c r="X57" s="166"/>
      <c r="Y57" s="166"/>
      <c r="Z57" s="166"/>
      <c r="AA57" s="166"/>
      <c r="AB57" s="166"/>
      <c r="AC57" s="166"/>
      <c r="AD57" s="166"/>
      <c r="AE57" s="166" t="s">
        <v>204</v>
      </c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77" t="str">
        <f>C57</f>
        <v>- úprava spár dle stávající</v>
      </c>
      <c r="BB57" s="166"/>
      <c r="BC57" s="166"/>
      <c r="BD57" s="166"/>
      <c r="BE57" s="166"/>
      <c r="BF57" s="166"/>
      <c r="BG57" s="166"/>
      <c r="BH57" s="166"/>
    </row>
    <row r="58" spans="1:60" outlineLevel="1" x14ac:dyDescent="0.2">
      <c r="A58" s="158"/>
      <c r="B58" s="159"/>
      <c r="C58" s="250" t="s">
        <v>210</v>
      </c>
      <c r="D58" s="251"/>
      <c r="E58" s="252"/>
      <c r="F58" s="253"/>
      <c r="G58" s="254"/>
      <c r="H58" s="164"/>
      <c r="I58" s="164"/>
      <c r="J58" s="164"/>
      <c r="K58" s="164"/>
      <c r="L58" s="164"/>
      <c r="M58" s="164"/>
      <c r="N58" s="161"/>
      <c r="O58" s="161"/>
      <c r="P58" s="161"/>
      <c r="Q58" s="161"/>
      <c r="R58" s="161"/>
      <c r="S58" s="161"/>
      <c r="T58" s="165"/>
      <c r="U58" s="161"/>
      <c r="V58" s="166"/>
      <c r="W58" s="166"/>
      <c r="X58" s="166"/>
      <c r="Y58" s="166"/>
      <c r="Z58" s="166"/>
      <c r="AA58" s="166"/>
      <c r="AB58" s="166"/>
      <c r="AC58" s="166"/>
      <c r="AD58" s="166"/>
      <c r="AE58" s="166" t="s">
        <v>204</v>
      </c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77" t="str">
        <f>C58</f>
        <v>- upřesní se dle památkového dozoru</v>
      </c>
      <c r="BB58" s="166"/>
      <c r="BC58" s="166"/>
      <c r="BD58" s="166"/>
      <c r="BE58" s="166"/>
      <c r="BF58" s="166"/>
      <c r="BG58" s="166"/>
      <c r="BH58" s="166"/>
    </row>
    <row r="59" spans="1:60" outlineLevel="1" x14ac:dyDescent="0.2">
      <c r="A59" s="158"/>
      <c r="B59" s="159"/>
      <c r="C59" s="167" t="s">
        <v>200</v>
      </c>
      <c r="D59" s="168"/>
      <c r="E59" s="169"/>
      <c r="F59" s="164"/>
      <c r="G59" s="164"/>
      <c r="H59" s="164"/>
      <c r="I59" s="164"/>
      <c r="J59" s="164"/>
      <c r="K59" s="164"/>
      <c r="L59" s="164"/>
      <c r="M59" s="164"/>
      <c r="N59" s="161"/>
      <c r="O59" s="161"/>
      <c r="P59" s="161"/>
      <c r="Q59" s="161"/>
      <c r="R59" s="161"/>
      <c r="S59" s="161"/>
      <c r="T59" s="165"/>
      <c r="U59" s="161"/>
      <c r="V59" s="166"/>
      <c r="W59" s="166"/>
      <c r="X59" s="166"/>
      <c r="Y59" s="166"/>
      <c r="Z59" s="166"/>
      <c r="AA59" s="166"/>
      <c r="AB59" s="166"/>
      <c r="AC59" s="166"/>
      <c r="AD59" s="166"/>
      <c r="AE59" s="166" t="s">
        <v>165</v>
      </c>
      <c r="AF59" s="166">
        <v>0</v>
      </c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">
      <c r="A60" s="158"/>
      <c r="B60" s="159"/>
      <c r="C60" s="167" t="s">
        <v>419</v>
      </c>
      <c r="D60" s="168"/>
      <c r="E60" s="169">
        <v>16.62</v>
      </c>
      <c r="F60" s="164"/>
      <c r="G60" s="164"/>
      <c r="H60" s="164"/>
      <c r="I60" s="164"/>
      <c r="J60" s="164"/>
      <c r="K60" s="164"/>
      <c r="L60" s="164"/>
      <c r="M60" s="164"/>
      <c r="N60" s="161"/>
      <c r="O60" s="161"/>
      <c r="P60" s="161"/>
      <c r="Q60" s="161"/>
      <c r="R60" s="161"/>
      <c r="S60" s="161"/>
      <c r="T60" s="165"/>
      <c r="U60" s="161"/>
      <c r="V60" s="166"/>
      <c r="W60" s="166"/>
      <c r="X60" s="166"/>
      <c r="Y60" s="166"/>
      <c r="Z60" s="166"/>
      <c r="AA60" s="166"/>
      <c r="AB60" s="166"/>
      <c r="AC60" s="166"/>
      <c r="AD60" s="166"/>
      <c r="AE60" s="166" t="s">
        <v>165</v>
      </c>
      <c r="AF60" s="166">
        <v>0</v>
      </c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x14ac:dyDescent="0.2">
      <c r="A61" s="170" t="s">
        <v>158</v>
      </c>
      <c r="B61" s="171" t="s">
        <v>111</v>
      </c>
      <c r="C61" s="172" t="s">
        <v>112</v>
      </c>
      <c r="D61" s="173"/>
      <c r="E61" s="174"/>
      <c r="F61" s="175"/>
      <c r="G61" s="175">
        <f>SUMIF(AE62:AE97,"&lt;&gt;NOR",G62:G97)</f>
        <v>0</v>
      </c>
      <c r="H61" s="175"/>
      <c r="I61" s="175">
        <f>SUM(I62:I97)</f>
        <v>0</v>
      </c>
      <c r="J61" s="175"/>
      <c r="K61" s="175">
        <f>SUM(K62:K97)</f>
        <v>0</v>
      </c>
      <c r="L61" s="175"/>
      <c r="M61" s="175">
        <f>SUM(M62:M97)</f>
        <v>0</v>
      </c>
      <c r="N61" s="173"/>
      <c r="O61" s="173">
        <f>SUM(O62:O97)</f>
        <v>5.2963999999999993</v>
      </c>
      <c r="P61" s="173"/>
      <c r="Q61" s="173">
        <f>SUM(Q62:Q97)</f>
        <v>0</v>
      </c>
      <c r="R61" s="173"/>
      <c r="S61" s="173"/>
      <c r="T61" s="176"/>
      <c r="U61" s="173">
        <f>SUM(U62:U97)</f>
        <v>37.199999999999996</v>
      </c>
      <c r="AE61" t="s">
        <v>159</v>
      </c>
    </row>
    <row r="62" spans="1:60" ht="22.5" outlineLevel="1" x14ac:dyDescent="0.2">
      <c r="A62" s="158">
        <v>19</v>
      </c>
      <c r="B62" s="159" t="s">
        <v>211</v>
      </c>
      <c r="C62" s="160" t="s">
        <v>212</v>
      </c>
      <c r="D62" s="161" t="s">
        <v>162</v>
      </c>
      <c r="E62" s="162">
        <v>3.7999999999999994</v>
      </c>
      <c r="F62" s="163"/>
      <c r="G62" s="164">
        <f>ROUND(E62*F62,2)</f>
        <v>0</v>
      </c>
      <c r="H62" s="163"/>
      <c r="I62" s="164">
        <f>ROUND(E62*H62,2)</f>
        <v>0</v>
      </c>
      <c r="J62" s="163"/>
      <c r="K62" s="164">
        <f>ROUND(E62*J62,2)</f>
        <v>0</v>
      </c>
      <c r="L62" s="164">
        <v>21</v>
      </c>
      <c r="M62" s="164">
        <f>G62*(1+L62/100)</f>
        <v>0</v>
      </c>
      <c r="N62" s="161">
        <v>0.4</v>
      </c>
      <c r="O62" s="161">
        <f>ROUND(E62*N62,5)</f>
        <v>1.52</v>
      </c>
      <c r="P62" s="161">
        <v>0</v>
      </c>
      <c r="Q62" s="161">
        <f>ROUND(E62*P62,5)</f>
        <v>0</v>
      </c>
      <c r="R62" s="161"/>
      <c r="S62" s="161"/>
      <c r="T62" s="165">
        <v>8.7293599999999998</v>
      </c>
      <c r="U62" s="161">
        <f>ROUND(E62*T62,2)</f>
        <v>33.17</v>
      </c>
      <c r="V62" s="166"/>
      <c r="W62" s="166"/>
      <c r="X62" s="166"/>
      <c r="Y62" s="166"/>
      <c r="Z62" s="166"/>
      <c r="AA62" s="166"/>
      <c r="AB62" s="166"/>
      <c r="AC62" s="166"/>
      <c r="AD62" s="166"/>
      <c r="AE62" s="166" t="s">
        <v>163</v>
      </c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">
      <c r="A63" s="158"/>
      <c r="B63" s="159"/>
      <c r="C63" s="250" t="s">
        <v>306</v>
      </c>
      <c r="D63" s="251"/>
      <c r="E63" s="252"/>
      <c r="F63" s="253"/>
      <c r="G63" s="254"/>
      <c r="H63" s="164"/>
      <c r="I63" s="164"/>
      <c r="J63" s="164"/>
      <c r="K63" s="164"/>
      <c r="L63" s="164"/>
      <c r="M63" s="164"/>
      <c r="N63" s="161"/>
      <c r="O63" s="161"/>
      <c r="P63" s="161"/>
      <c r="Q63" s="161"/>
      <c r="R63" s="161"/>
      <c r="S63" s="161"/>
      <c r="T63" s="165"/>
      <c r="U63" s="161"/>
      <c r="V63" s="166"/>
      <c r="W63" s="166"/>
      <c r="X63" s="166"/>
      <c r="Y63" s="166"/>
      <c r="Z63" s="166"/>
      <c r="AA63" s="166"/>
      <c r="AB63" s="166"/>
      <c r="AC63" s="166"/>
      <c r="AD63" s="166"/>
      <c r="AE63" s="166" t="s">
        <v>204</v>
      </c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77" t="str">
        <f t="shared" ref="BA63:BA71" si="0">C63</f>
        <v>- zdění dle stávajícího</v>
      </c>
      <c r="BB63" s="166"/>
      <c r="BC63" s="166"/>
      <c r="BD63" s="166"/>
      <c r="BE63" s="166"/>
      <c r="BF63" s="166"/>
      <c r="BG63" s="166"/>
      <c r="BH63" s="166"/>
    </row>
    <row r="64" spans="1:60" outlineLevel="1" x14ac:dyDescent="0.2">
      <c r="A64" s="158"/>
      <c r="B64" s="159"/>
      <c r="C64" s="250" t="s">
        <v>213</v>
      </c>
      <c r="D64" s="251"/>
      <c r="E64" s="252"/>
      <c r="F64" s="253"/>
      <c r="G64" s="254"/>
      <c r="H64" s="164"/>
      <c r="I64" s="164"/>
      <c r="J64" s="164"/>
      <c r="K64" s="164"/>
      <c r="L64" s="164"/>
      <c r="M64" s="164"/>
      <c r="N64" s="161"/>
      <c r="O64" s="161"/>
      <c r="P64" s="161"/>
      <c r="Q64" s="161"/>
      <c r="R64" s="161"/>
      <c r="S64" s="161"/>
      <c r="T64" s="165"/>
      <c r="U64" s="161"/>
      <c r="V64" s="166"/>
      <c r="W64" s="166"/>
      <c r="X64" s="166"/>
      <c r="Y64" s="166"/>
      <c r="Z64" s="166"/>
      <c r="AA64" s="166"/>
      <c r="AB64" s="166"/>
      <c r="AC64" s="166"/>
      <c r="AD64" s="166"/>
      <c r="AE64" s="166" t="s">
        <v>204</v>
      </c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77" t="str">
        <f t="shared" si="0"/>
        <v xml:space="preserve">  včetně dodržení původní pozice kvádrů z rozebraného zdiva,</v>
      </c>
      <c r="BB64" s="166"/>
      <c r="BC64" s="166"/>
      <c r="BD64" s="166"/>
      <c r="BE64" s="166"/>
      <c r="BF64" s="166"/>
      <c r="BG64" s="166"/>
      <c r="BH64" s="166"/>
    </row>
    <row r="65" spans="1:60" outlineLevel="1" x14ac:dyDescent="0.2">
      <c r="A65" s="158"/>
      <c r="B65" s="159"/>
      <c r="C65" s="250" t="s">
        <v>214</v>
      </c>
      <c r="D65" s="251"/>
      <c r="E65" s="252"/>
      <c r="F65" s="253"/>
      <c r="G65" s="254"/>
      <c r="H65" s="164"/>
      <c r="I65" s="164"/>
      <c r="J65" s="164"/>
      <c r="K65" s="164"/>
      <c r="L65" s="164"/>
      <c r="M65" s="164"/>
      <c r="N65" s="161"/>
      <c r="O65" s="161"/>
      <c r="P65" s="161"/>
      <c r="Q65" s="161"/>
      <c r="R65" s="161"/>
      <c r="S65" s="161"/>
      <c r="T65" s="165"/>
      <c r="U65" s="161"/>
      <c r="V65" s="166"/>
      <c r="W65" s="166"/>
      <c r="X65" s="166"/>
      <c r="Y65" s="166"/>
      <c r="Z65" s="166"/>
      <c r="AA65" s="166"/>
      <c r="AB65" s="166"/>
      <c r="AC65" s="166"/>
      <c r="AD65" s="166"/>
      <c r="AE65" s="166" t="s">
        <v>204</v>
      </c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77" t="str">
        <f t="shared" si="0"/>
        <v xml:space="preserve">  lícování, šíbrování, spárování</v>
      </c>
      <c r="BB65" s="166"/>
      <c r="BC65" s="166"/>
      <c r="BD65" s="166"/>
      <c r="BE65" s="166"/>
      <c r="BF65" s="166"/>
      <c r="BG65" s="166"/>
      <c r="BH65" s="166"/>
    </row>
    <row r="66" spans="1:60" outlineLevel="1" x14ac:dyDescent="0.2">
      <c r="A66" s="158"/>
      <c r="B66" s="159"/>
      <c r="C66" s="250" t="s">
        <v>215</v>
      </c>
      <c r="D66" s="251"/>
      <c r="E66" s="252"/>
      <c r="F66" s="253"/>
      <c r="G66" s="254"/>
      <c r="H66" s="164"/>
      <c r="I66" s="164"/>
      <c r="J66" s="164"/>
      <c r="K66" s="164"/>
      <c r="L66" s="164"/>
      <c r="M66" s="164"/>
      <c r="N66" s="161"/>
      <c r="O66" s="161"/>
      <c r="P66" s="161"/>
      <c r="Q66" s="161"/>
      <c r="R66" s="161"/>
      <c r="S66" s="161"/>
      <c r="T66" s="165"/>
      <c r="U66" s="161"/>
      <c r="V66" s="166"/>
      <c r="W66" s="166"/>
      <c r="X66" s="166"/>
      <c r="Y66" s="166"/>
      <c r="Z66" s="166"/>
      <c r="AA66" s="166"/>
      <c r="AB66" s="166"/>
      <c r="AC66" s="166"/>
      <c r="AD66" s="166"/>
      <c r="AE66" s="166" t="s">
        <v>204</v>
      </c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77" t="str">
        <f t="shared" si="0"/>
        <v>- bez dodávky kvádrů ale s dodávkou malty MV+NHL2</v>
      </c>
      <c r="BB66" s="166"/>
      <c r="BC66" s="166"/>
      <c r="BD66" s="166"/>
      <c r="BE66" s="166"/>
      <c r="BF66" s="166"/>
      <c r="BG66" s="166"/>
      <c r="BH66" s="166"/>
    </row>
    <row r="67" spans="1:60" outlineLevel="1" x14ac:dyDescent="0.2">
      <c r="A67" s="158"/>
      <c r="B67" s="159"/>
      <c r="C67" s="250" t="s">
        <v>216</v>
      </c>
      <c r="D67" s="251"/>
      <c r="E67" s="252"/>
      <c r="F67" s="253"/>
      <c r="G67" s="254"/>
      <c r="H67" s="164"/>
      <c r="I67" s="164"/>
      <c r="J67" s="164"/>
      <c r="K67" s="164"/>
      <c r="L67" s="164"/>
      <c r="M67" s="164"/>
      <c r="N67" s="161"/>
      <c r="O67" s="161"/>
      <c r="P67" s="161"/>
      <c r="Q67" s="161"/>
      <c r="R67" s="161"/>
      <c r="S67" s="161"/>
      <c r="T67" s="165"/>
      <c r="U67" s="161"/>
      <c r="V67" s="166"/>
      <c r="W67" s="166"/>
      <c r="X67" s="166"/>
      <c r="Y67" s="166"/>
      <c r="Z67" s="166"/>
      <c r="AA67" s="166"/>
      <c r="AB67" s="166"/>
      <c r="AC67" s="166"/>
      <c r="AD67" s="166"/>
      <c r="AE67" s="166" t="s">
        <v>204</v>
      </c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77" t="str">
        <f t="shared" si="0"/>
        <v>- přesné složení zdící a spárovací směsi viz technická zpráva projektu</v>
      </c>
      <c r="BB67" s="166"/>
      <c r="BC67" s="166"/>
      <c r="BD67" s="166"/>
      <c r="BE67" s="166"/>
      <c r="BF67" s="166"/>
      <c r="BG67" s="166"/>
      <c r="BH67" s="166"/>
    </row>
    <row r="68" spans="1:60" outlineLevel="1" x14ac:dyDescent="0.2">
      <c r="A68" s="158"/>
      <c r="B68" s="159"/>
      <c r="C68" s="250" t="s">
        <v>217</v>
      </c>
      <c r="D68" s="251"/>
      <c r="E68" s="252"/>
      <c r="F68" s="253"/>
      <c r="G68" s="254"/>
      <c r="H68" s="164"/>
      <c r="I68" s="164"/>
      <c r="J68" s="164"/>
      <c r="K68" s="164"/>
      <c r="L68" s="164"/>
      <c r="M68" s="164"/>
      <c r="N68" s="161"/>
      <c r="O68" s="161"/>
      <c r="P68" s="161"/>
      <c r="Q68" s="161"/>
      <c r="R68" s="161"/>
      <c r="S68" s="161"/>
      <c r="T68" s="165"/>
      <c r="U68" s="161"/>
      <c r="V68" s="166"/>
      <c r="W68" s="166"/>
      <c r="X68" s="166"/>
      <c r="Y68" s="166"/>
      <c r="Z68" s="166"/>
      <c r="AA68" s="166"/>
      <c r="AB68" s="166"/>
      <c r="AC68" s="166"/>
      <c r="AD68" s="166"/>
      <c r="AE68" s="166" t="s">
        <v>204</v>
      </c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77" t="str">
        <f t="shared" si="0"/>
        <v>- převážně se použije kámen získaný z rozebraných zdí</v>
      </c>
      <c r="BB68" s="166"/>
      <c r="BC68" s="166"/>
      <c r="BD68" s="166"/>
      <c r="BE68" s="166"/>
      <c r="BF68" s="166"/>
      <c r="BG68" s="166"/>
      <c r="BH68" s="166"/>
    </row>
    <row r="69" spans="1:60" outlineLevel="1" x14ac:dyDescent="0.2">
      <c r="A69" s="158"/>
      <c r="B69" s="159"/>
      <c r="C69" s="250" t="s">
        <v>218</v>
      </c>
      <c r="D69" s="251"/>
      <c r="E69" s="252"/>
      <c r="F69" s="253"/>
      <c r="G69" s="254"/>
      <c r="H69" s="164"/>
      <c r="I69" s="164"/>
      <c r="J69" s="164"/>
      <c r="K69" s="164"/>
      <c r="L69" s="164"/>
      <c r="M69" s="164"/>
      <c r="N69" s="161"/>
      <c r="O69" s="161"/>
      <c r="P69" s="161"/>
      <c r="Q69" s="161"/>
      <c r="R69" s="161"/>
      <c r="S69" s="161"/>
      <c r="T69" s="165"/>
      <c r="U69" s="161"/>
      <c r="V69" s="166"/>
      <c r="W69" s="166"/>
      <c r="X69" s="166"/>
      <c r="Y69" s="166"/>
      <c r="Z69" s="166"/>
      <c r="AA69" s="166"/>
      <c r="AB69" s="166"/>
      <c r="AC69" s="166"/>
      <c r="AD69" s="166"/>
      <c r="AE69" s="166" t="s">
        <v>204</v>
      </c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77" t="str">
        <f t="shared" si="0"/>
        <v xml:space="preserve">  (viz výběr kamene ze suti s očištěním)</v>
      </c>
      <c r="BB69" s="166"/>
      <c r="BC69" s="166"/>
      <c r="BD69" s="166"/>
      <c r="BE69" s="166"/>
      <c r="BF69" s="166"/>
      <c r="BG69" s="166"/>
      <c r="BH69" s="166"/>
    </row>
    <row r="70" spans="1:60" outlineLevel="1" x14ac:dyDescent="0.2">
      <c r="A70" s="158"/>
      <c r="B70" s="159"/>
      <c r="C70" s="250" t="s">
        <v>219</v>
      </c>
      <c r="D70" s="251"/>
      <c r="E70" s="252"/>
      <c r="F70" s="253"/>
      <c r="G70" s="254"/>
      <c r="H70" s="164"/>
      <c r="I70" s="164"/>
      <c r="J70" s="164"/>
      <c r="K70" s="164"/>
      <c r="L70" s="164"/>
      <c r="M70" s="164"/>
      <c r="N70" s="161"/>
      <c r="O70" s="161"/>
      <c r="P70" s="161"/>
      <c r="Q70" s="161"/>
      <c r="R70" s="161"/>
      <c r="S70" s="161"/>
      <c r="T70" s="165"/>
      <c r="U70" s="161"/>
      <c r="V70" s="166"/>
      <c r="W70" s="166"/>
      <c r="X70" s="166"/>
      <c r="Y70" s="166"/>
      <c r="Z70" s="166"/>
      <c r="AA70" s="166"/>
      <c r="AB70" s="166"/>
      <c r="AC70" s="166"/>
      <c r="AD70" s="166"/>
      <c r="AE70" s="166" t="s">
        <v>204</v>
      </c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77" t="str">
        <f t="shared" si="0"/>
        <v>- ten se doplní kamenem nakupovaným</v>
      </c>
      <c r="BB70" s="166"/>
      <c r="BC70" s="166"/>
      <c r="BD70" s="166"/>
      <c r="BE70" s="166"/>
      <c r="BF70" s="166"/>
      <c r="BG70" s="166"/>
      <c r="BH70" s="166"/>
    </row>
    <row r="71" spans="1:60" outlineLevel="1" x14ac:dyDescent="0.2">
      <c r="A71" s="158"/>
      <c r="B71" s="159"/>
      <c r="C71" s="250" t="s">
        <v>220</v>
      </c>
      <c r="D71" s="251"/>
      <c r="E71" s="252"/>
      <c r="F71" s="253"/>
      <c r="G71" s="254"/>
      <c r="H71" s="164"/>
      <c r="I71" s="164"/>
      <c r="J71" s="164"/>
      <c r="K71" s="164"/>
      <c r="L71" s="164"/>
      <c r="M71" s="164"/>
      <c r="N71" s="161"/>
      <c r="O71" s="161"/>
      <c r="P71" s="161"/>
      <c r="Q71" s="161"/>
      <c r="R71" s="161"/>
      <c r="S71" s="161"/>
      <c r="T71" s="165"/>
      <c r="U71" s="161"/>
      <c r="V71" s="166"/>
      <c r="W71" s="166"/>
      <c r="X71" s="166"/>
      <c r="Y71" s="166"/>
      <c r="Z71" s="166"/>
      <c r="AA71" s="166"/>
      <c r="AB71" s="166"/>
      <c r="AC71" s="166"/>
      <c r="AD71" s="166"/>
      <c r="AE71" s="166" t="s">
        <v>204</v>
      </c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77" t="str">
        <f t="shared" si="0"/>
        <v xml:space="preserve">  (dodávka je oceněna v následující položce)</v>
      </c>
      <c r="BB71" s="166"/>
      <c r="BC71" s="166"/>
      <c r="BD71" s="166"/>
      <c r="BE71" s="166"/>
      <c r="BF71" s="166"/>
      <c r="BG71" s="166"/>
      <c r="BH71" s="166"/>
    </row>
    <row r="72" spans="1:60" outlineLevel="1" x14ac:dyDescent="0.2">
      <c r="A72" s="158"/>
      <c r="B72" s="159"/>
      <c r="C72" s="167" t="s">
        <v>221</v>
      </c>
      <c r="D72" s="168"/>
      <c r="E72" s="169">
        <v>0.432</v>
      </c>
      <c r="F72" s="164"/>
      <c r="G72" s="164"/>
      <c r="H72" s="164"/>
      <c r="I72" s="164"/>
      <c r="J72" s="164"/>
      <c r="K72" s="164"/>
      <c r="L72" s="164"/>
      <c r="M72" s="164"/>
      <c r="N72" s="161"/>
      <c r="O72" s="161"/>
      <c r="P72" s="161"/>
      <c r="Q72" s="161"/>
      <c r="R72" s="161"/>
      <c r="S72" s="161"/>
      <c r="T72" s="165"/>
      <c r="U72" s="161"/>
      <c r="V72" s="166"/>
      <c r="W72" s="166"/>
      <c r="X72" s="166"/>
      <c r="Y72" s="166"/>
      <c r="Z72" s="166"/>
      <c r="AA72" s="166"/>
      <c r="AB72" s="166"/>
      <c r="AC72" s="166"/>
      <c r="AD72" s="166"/>
      <c r="AE72" s="166" t="s">
        <v>165</v>
      </c>
      <c r="AF72" s="166">
        <v>0</v>
      </c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outlineLevel="1" x14ac:dyDescent="0.2">
      <c r="A73" s="158"/>
      <c r="B73" s="159"/>
      <c r="C73" s="167" t="s">
        <v>407</v>
      </c>
      <c r="D73" s="168"/>
      <c r="E73" s="169">
        <v>2.4300000000000002</v>
      </c>
      <c r="F73" s="164"/>
      <c r="G73" s="164"/>
      <c r="H73" s="164"/>
      <c r="I73" s="164"/>
      <c r="J73" s="164"/>
      <c r="K73" s="164"/>
      <c r="L73" s="164"/>
      <c r="M73" s="164"/>
      <c r="N73" s="161"/>
      <c r="O73" s="161"/>
      <c r="P73" s="161"/>
      <c r="Q73" s="161"/>
      <c r="R73" s="161"/>
      <c r="S73" s="161"/>
      <c r="T73" s="165"/>
      <c r="U73" s="161"/>
      <c r="V73" s="166"/>
      <c r="W73" s="166"/>
      <c r="X73" s="166"/>
      <c r="Y73" s="166"/>
      <c r="Z73" s="166"/>
      <c r="AA73" s="166"/>
      <c r="AB73" s="166"/>
      <c r="AC73" s="166"/>
      <c r="AD73" s="166"/>
      <c r="AE73" s="166" t="s">
        <v>165</v>
      </c>
      <c r="AF73" s="166">
        <v>0</v>
      </c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">
      <c r="A74" s="158"/>
      <c r="B74" s="159"/>
      <c r="C74" s="167" t="s">
        <v>406</v>
      </c>
      <c r="D74" s="168"/>
      <c r="E74" s="169">
        <v>0.88200000000000001</v>
      </c>
      <c r="F74" s="164"/>
      <c r="G74" s="164"/>
      <c r="H74" s="164"/>
      <c r="I74" s="164"/>
      <c r="J74" s="164"/>
      <c r="K74" s="164"/>
      <c r="L74" s="164"/>
      <c r="M74" s="164"/>
      <c r="N74" s="161"/>
      <c r="O74" s="161"/>
      <c r="P74" s="161"/>
      <c r="Q74" s="161"/>
      <c r="R74" s="161"/>
      <c r="S74" s="161"/>
      <c r="T74" s="165"/>
      <c r="U74" s="161"/>
      <c r="V74" s="166"/>
      <c r="W74" s="166"/>
      <c r="X74" s="166"/>
      <c r="Y74" s="166"/>
      <c r="Z74" s="166"/>
      <c r="AA74" s="166"/>
      <c r="AB74" s="166"/>
      <c r="AC74" s="166"/>
      <c r="AD74" s="166"/>
      <c r="AE74" s="166" t="s">
        <v>165</v>
      </c>
      <c r="AF74" s="166">
        <v>0</v>
      </c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outlineLevel="1" x14ac:dyDescent="0.2">
      <c r="A75" s="158"/>
      <c r="B75" s="159"/>
      <c r="C75" s="178" t="s">
        <v>222</v>
      </c>
      <c r="D75" s="179"/>
      <c r="E75" s="180">
        <v>3.7440000000000002</v>
      </c>
      <c r="F75" s="164"/>
      <c r="G75" s="164"/>
      <c r="H75" s="164"/>
      <c r="I75" s="164"/>
      <c r="J75" s="164"/>
      <c r="K75" s="164"/>
      <c r="L75" s="164"/>
      <c r="M75" s="164"/>
      <c r="N75" s="161"/>
      <c r="O75" s="161"/>
      <c r="P75" s="161"/>
      <c r="Q75" s="161"/>
      <c r="R75" s="161"/>
      <c r="S75" s="161"/>
      <c r="T75" s="165"/>
      <c r="U75" s="161"/>
      <c r="V75" s="166"/>
      <c r="W75" s="166"/>
      <c r="X75" s="166"/>
      <c r="Y75" s="166"/>
      <c r="Z75" s="166"/>
      <c r="AA75" s="166"/>
      <c r="AB75" s="166"/>
      <c r="AC75" s="166"/>
      <c r="AD75" s="166"/>
      <c r="AE75" s="166" t="s">
        <v>165</v>
      </c>
      <c r="AF75" s="166">
        <v>1</v>
      </c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">
      <c r="A76" s="158"/>
      <c r="B76" s="159"/>
      <c r="C76" s="167" t="s">
        <v>418</v>
      </c>
      <c r="D76" s="168"/>
      <c r="E76" s="169">
        <v>5.5999999999999599E-2</v>
      </c>
      <c r="F76" s="164"/>
      <c r="G76" s="164"/>
      <c r="H76" s="164"/>
      <c r="I76" s="164"/>
      <c r="J76" s="164"/>
      <c r="K76" s="164"/>
      <c r="L76" s="164"/>
      <c r="M76" s="164"/>
      <c r="N76" s="161"/>
      <c r="O76" s="161"/>
      <c r="P76" s="161"/>
      <c r="Q76" s="161"/>
      <c r="R76" s="161"/>
      <c r="S76" s="161"/>
      <c r="T76" s="165"/>
      <c r="U76" s="161"/>
      <c r="V76" s="166"/>
      <c r="W76" s="166"/>
      <c r="X76" s="166"/>
      <c r="Y76" s="166"/>
      <c r="Z76" s="166"/>
      <c r="AA76" s="166"/>
      <c r="AB76" s="166"/>
      <c r="AC76" s="166"/>
      <c r="AD76" s="166"/>
      <c r="AE76" s="166" t="s">
        <v>165</v>
      </c>
      <c r="AF76" s="166">
        <v>0</v>
      </c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ht="22.5" outlineLevel="1" x14ac:dyDescent="0.2">
      <c r="A77" s="158">
        <v>20</v>
      </c>
      <c r="B77" s="159" t="s">
        <v>223</v>
      </c>
      <c r="C77" s="160" t="s">
        <v>224</v>
      </c>
      <c r="D77" s="161" t="s">
        <v>162</v>
      </c>
      <c r="E77" s="162">
        <v>1.3</v>
      </c>
      <c r="F77" s="163"/>
      <c r="G77" s="164">
        <f>ROUND(E77*F77,2)</f>
        <v>0</v>
      </c>
      <c r="H77" s="163"/>
      <c r="I77" s="164">
        <f>ROUND(E77*H77,2)</f>
        <v>0</v>
      </c>
      <c r="J77" s="163"/>
      <c r="K77" s="164">
        <f>ROUND(E77*J77,2)</f>
        <v>0</v>
      </c>
      <c r="L77" s="164">
        <v>21</v>
      </c>
      <c r="M77" s="164">
        <f>G77*(1+L77/100)</f>
        <v>0</v>
      </c>
      <c r="N77" s="161">
        <v>2.2000000000000002</v>
      </c>
      <c r="O77" s="161">
        <f>ROUND(E77*N77,5)</f>
        <v>2.86</v>
      </c>
      <c r="P77" s="161">
        <v>0</v>
      </c>
      <c r="Q77" s="161">
        <f>ROUND(E77*P77,5)</f>
        <v>0</v>
      </c>
      <c r="R77" s="161"/>
      <c r="S77" s="161"/>
      <c r="T77" s="165">
        <v>0</v>
      </c>
      <c r="U77" s="161">
        <f>ROUND(E77*T77,2)</f>
        <v>0</v>
      </c>
      <c r="V77" s="166"/>
      <c r="W77" s="166"/>
      <c r="X77" s="166"/>
      <c r="Y77" s="166"/>
      <c r="Z77" s="166"/>
      <c r="AA77" s="166"/>
      <c r="AB77" s="166"/>
      <c r="AC77" s="166"/>
      <c r="AD77" s="166"/>
      <c r="AE77" s="166" t="s">
        <v>163</v>
      </c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">
      <c r="A78" s="158"/>
      <c r="B78" s="159"/>
      <c r="C78" s="250" t="s">
        <v>225</v>
      </c>
      <c r="D78" s="251"/>
      <c r="E78" s="252"/>
      <c r="F78" s="253"/>
      <c r="G78" s="254"/>
      <c r="H78" s="164"/>
      <c r="I78" s="164"/>
      <c r="J78" s="164"/>
      <c r="K78" s="164"/>
      <c r="L78" s="164"/>
      <c r="M78" s="164"/>
      <c r="N78" s="161"/>
      <c r="O78" s="161"/>
      <c r="P78" s="161"/>
      <c r="Q78" s="161"/>
      <c r="R78" s="161"/>
      <c r="S78" s="161"/>
      <c r="T78" s="165"/>
      <c r="U78" s="161"/>
      <c r="V78" s="166"/>
      <c r="W78" s="166"/>
      <c r="X78" s="166"/>
      <c r="Y78" s="166"/>
      <c r="Z78" s="166"/>
      <c r="AA78" s="166"/>
      <c r="AB78" s="166"/>
      <c r="AC78" s="166"/>
      <c r="AD78" s="166"/>
      <c r="AE78" s="166" t="s">
        <v>204</v>
      </c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77" t="str">
        <f>C78</f>
        <v>- dodávka kvádrů z tesaného pískovce kamenicky opracovaných,</v>
      </c>
      <c r="BB78" s="166"/>
      <c r="BC78" s="166"/>
      <c r="BD78" s="166"/>
      <c r="BE78" s="166"/>
      <c r="BF78" s="166"/>
      <c r="BG78" s="166"/>
      <c r="BH78" s="166"/>
    </row>
    <row r="79" spans="1:60" outlineLevel="1" x14ac:dyDescent="0.2">
      <c r="A79" s="158"/>
      <c r="B79" s="159"/>
      <c r="C79" s="250" t="s">
        <v>226</v>
      </c>
      <c r="D79" s="251"/>
      <c r="E79" s="252"/>
      <c r="F79" s="253"/>
      <c r="G79" s="254"/>
      <c r="H79" s="164"/>
      <c r="I79" s="164"/>
      <c r="J79" s="164"/>
      <c r="K79" s="164"/>
      <c r="L79" s="164"/>
      <c r="M79" s="164"/>
      <c r="N79" s="161"/>
      <c r="O79" s="161"/>
      <c r="P79" s="161"/>
      <c r="Q79" s="161"/>
      <c r="R79" s="161"/>
      <c r="S79" s="161"/>
      <c r="T79" s="165"/>
      <c r="U79" s="161"/>
      <c r="V79" s="166"/>
      <c r="W79" s="166"/>
      <c r="X79" s="166"/>
      <c r="Y79" s="166"/>
      <c r="Z79" s="166"/>
      <c r="AA79" s="166"/>
      <c r="AB79" s="166"/>
      <c r="AC79" s="166"/>
      <c r="AD79" s="166"/>
      <c r="AE79" s="166" t="s">
        <v>204</v>
      </c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77" t="str">
        <f>C79</f>
        <v xml:space="preserve">  barvou a povrchem obdobných dle stávajících</v>
      </c>
      <c r="BB79" s="166"/>
      <c r="BC79" s="166"/>
      <c r="BD79" s="166"/>
      <c r="BE79" s="166"/>
      <c r="BF79" s="166"/>
      <c r="BG79" s="166"/>
      <c r="BH79" s="166"/>
    </row>
    <row r="80" spans="1:60" outlineLevel="1" x14ac:dyDescent="0.2">
      <c r="A80" s="158"/>
      <c r="B80" s="159"/>
      <c r="C80" s="250" t="s">
        <v>227</v>
      </c>
      <c r="D80" s="251"/>
      <c r="E80" s="252"/>
      <c r="F80" s="253"/>
      <c r="G80" s="254"/>
      <c r="H80" s="164"/>
      <c r="I80" s="164"/>
      <c r="J80" s="164"/>
      <c r="K80" s="164"/>
      <c r="L80" s="164"/>
      <c r="M80" s="164"/>
      <c r="N80" s="161"/>
      <c r="O80" s="161"/>
      <c r="P80" s="161"/>
      <c r="Q80" s="161"/>
      <c r="R80" s="161"/>
      <c r="S80" s="161"/>
      <c r="T80" s="165"/>
      <c r="U80" s="161"/>
      <c r="V80" s="166"/>
      <c r="W80" s="166"/>
      <c r="X80" s="166"/>
      <c r="Y80" s="166"/>
      <c r="Z80" s="166"/>
      <c r="AA80" s="166"/>
      <c r="AB80" s="166"/>
      <c r="AC80" s="166"/>
      <c r="AD80" s="166"/>
      <c r="AE80" s="166" t="s">
        <v>204</v>
      </c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77" t="str">
        <f>C80</f>
        <v>- nejlépe je možno použít kámen starší, z bazaru</v>
      </c>
      <c r="BB80" s="166"/>
      <c r="BC80" s="166"/>
      <c r="BD80" s="166"/>
      <c r="BE80" s="166"/>
      <c r="BF80" s="166"/>
      <c r="BG80" s="166"/>
      <c r="BH80" s="166"/>
    </row>
    <row r="81" spans="1:60" outlineLevel="1" x14ac:dyDescent="0.2">
      <c r="A81" s="158"/>
      <c r="B81" s="159"/>
      <c r="C81" s="167" t="s">
        <v>417</v>
      </c>
      <c r="D81" s="168"/>
      <c r="E81" s="169">
        <v>1.3</v>
      </c>
      <c r="F81" s="164"/>
      <c r="G81" s="164"/>
      <c r="H81" s="164"/>
      <c r="I81" s="164"/>
      <c r="J81" s="164"/>
      <c r="K81" s="164"/>
      <c r="L81" s="164"/>
      <c r="M81" s="164"/>
      <c r="N81" s="161"/>
      <c r="O81" s="161"/>
      <c r="P81" s="161"/>
      <c r="Q81" s="161"/>
      <c r="R81" s="161"/>
      <c r="S81" s="161"/>
      <c r="T81" s="165"/>
      <c r="U81" s="161"/>
      <c r="V81" s="166"/>
      <c r="W81" s="166"/>
      <c r="X81" s="166"/>
      <c r="Y81" s="166"/>
      <c r="Z81" s="166"/>
      <c r="AA81" s="166"/>
      <c r="AB81" s="166"/>
      <c r="AC81" s="166"/>
      <c r="AD81" s="166"/>
      <c r="AE81" s="166" t="s">
        <v>165</v>
      </c>
      <c r="AF81" s="166">
        <v>0</v>
      </c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outlineLevel="1" x14ac:dyDescent="0.2">
      <c r="A82" s="158">
        <v>21</v>
      </c>
      <c r="B82" s="159" t="s">
        <v>228</v>
      </c>
      <c r="C82" s="160" t="s">
        <v>229</v>
      </c>
      <c r="D82" s="161" t="s">
        <v>182</v>
      </c>
      <c r="E82" s="162">
        <v>0.59999999999999987</v>
      </c>
      <c r="F82" s="163"/>
      <c r="G82" s="164">
        <f>ROUND(E82*F82,2)</f>
        <v>0</v>
      </c>
      <c r="H82" s="163"/>
      <c r="I82" s="164">
        <f>ROUND(E82*H82,2)</f>
        <v>0</v>
      </c>
      <c r="J82" s="163"/>
      <c r="K82" s="164">
        <f>ROUND(E82*J82,2)</f>
        <v>0</v>
      </c>
      <c r="L82" s="164">
        <v>21</v>
      </c>
      <c r="M82" s="164">
        <f>G82*(1+L82/100)</f>
        <v>0</v>
      </c>
      <c r="N82" s="161">
        <v>2.2360000000000001E-2</v>
      </c>
      <c r="O82" s="161">
        <f>ROUND(E82*N82,5)</f>
        <v>1.342E-2</v>
      </c>
      <c r="P82" s="161">
        <v>0</v>
      </c>
      <c r="Q82" s="161">
        <f>ROUND(E82*P82,5)</f>
        <v>0</v>
      </c>
      <c r="R82" s="161"/>
      <c r="S82" s="161"/>
      <c r="T82" s="165">
        <v>1.5209999999999999</v>
      </c>
      <c r="U82" s="161">
        <f>ROUND(E82*T82,2)</f>
        <v>0.91</v>
      </c>
      <c r="V82" s="166"/>
      <c r="W82" s="166"/>
      <c r="X82" s="166"/>
      <c r="Y82" s="166"/>
      <c r="Z82" s="166"/>
      <c r="AA82" s="166"/>
      <c r="AB82" s="166"/>
      <c r="AC82" s="166"/>
      <c r="AD82" s="166"/>
      <c r="AE82" s="166" t="s">
        <v>163</v>
      </c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outlineLevel="1" x14ac:dyDescent="0.2">
      <c r="A83" s="158"/>
      <c r="B83" s="159"/>
      <c r="C83" s="167" t="s">
        <v>416</v>
      </c>
      <c r="D83" s="168"/>
      <c r="E83" s="169">
        <v>0.55578000000000005</v>
      </c>
      <c r="F83" s="164"/>
      <c r="G83" s="164"/>
      <c r="H83" s="164"/>
      <c r="I83" s="164"/>
      <c r="J83" s="164"/>
      <c r="K83" s="164"/>
      <c r="L83" s="164"/>
      <c r="M83" s="164"/>
      <c r="N83" s="161"/>
      <c r="O83" s="161"/>
      <c r="P83" s="161"/>
      <c r="Q83" s="161"/>
      <c r="R83" s="161"/>
      <c r="S83" s="161"/>
      <c r="T83" s="165"/>
      <c r="U83" s="161"/>
      <c r="V83" s="166"/>
      <c r="W83" s="166"/>
      <c r="X83" s="166"/>
      <c r="Y83" s="166"/>
      <c r="Z83" s="166"/>
      <c r="AA83" s="166"/>
      <c r="AB83" s="166"/>
      <c r="AC83" s="166"/>
      <c r="AD83" s="166"/>
      <c r="AE83" s="166" t="s">
        <v>165</v>
      </c>
      <c r="AF83" s="166">
        <v>0</v>
      </c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">
      <c r="A84" s="158"/>
      <c r="B84" s="159"/>
      <c r="C84" s="167" t="s">
        <v>415</v>
      </c>
      <c r="D84" s="168"/>
      <c r="E84" s="169">
        <v>4.4219999999999898E-2</v>
      </c>
      <c r="F84" s="164"/>
      <c r="G84" s="164"/>
      <c r="H84" s="164"/>
      <c r="I84" s="164"/>
      <c r="J84" s="164"/>
      <c r="K84" s="164"/>
      <c r="L84" s="164"/>
      <c r="M84" s="164"/>
      <c r="N84" s="161"/>
      <c r="O84" s="161"/>
      <c r="P84" s="161"/>
      <c r="Q84" s="161"/>
      <c r="R84" s="161"/>
      <c r="S84" s="161"/>
      <c r="T84" s="165"/>
      <c r="U84" s="161"/>
      <c r="V84" s="166"/>
      <c r="W84" s="166"/>
      <c r="X84" s="166"/>
      <c r="Y84" s="166"/>
      <c r="Z84" s="166"/>
      <c r="AA84" s="166"/>
      <c r="AB84" s="166"/>
      <c r="AC84" s="166"/>
      <c r="AD84" s="166"/>
      <c r="AE84" s="166" t="s">
        <v>165</v>
      </c>
      <c r="AF84" s="166">
        <v>0</v>
      </c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">
      <c r="A85" s="158">
        <v>22</v>
      </c>
      <c r="B85" s="159" t="s">
        <v>230</v>
      </c>
      <c r="C85" s="160" t="s">
        <v>231</v>
      </c>
      <c r="D85" s="161" t="s">
        <v>182</v>
      </c>
      <c r="E85" s="162">
        <v>0.6</v>
      </c>
      <c r="F85" s="163"/>
      <c r="G85" s="164">
        <f>ROUND(E85*F85,2)</f>
        <v>0</v>
      </c>
      <c r="H85" s="163"/>
      <c r="I85" s="164">
        <f>ROUND(E85*H85,2)</f>
        <v>0</v>
      </c>
      <c r="J85" s="163"/>
      <c r="K85" s="164">
        <f>ROUND(E85*J85,2)</f>
        <v>0</v>
      </c>
      <c r="L85" s="164">
        <v>21</v>
      </c>
      <c r="M85" s="164">
        <f>G85*(1+L85/100)</f>
        <v>0</v>
      </c>
      <c r="N85" s="161">
        <v>0</v>
      </c>
      <c r="O85" s="161">
        <f>ROUND(E85*N85,5)</f>
        <v>0</v>
      </c>
      <c r="P85" s="161">
        <v>0</v>
      </c>
      <c r="Q85" s="161">
        <f>ROUND(E85*P85,5)</f>
        <v>0</v>
      </c>
      <c r="R85" s="161"/>
      <c r="S85" s="161"/>
      <c r="T85" s="165">
        <v>0.67</v>
      </c>
      <c r="U85" s="161">
        <f>ROUND(E85*T85,2)</f>
        <v>0.4</v>
      </c>
      <c r="V85" s="166"/>
      <c r="W85" s="166"/>
      <c r="X85" s="166"/>
      <c r="Y85" s="166"/>
      <c r="Z85" s="166"/>
      <c r="AA85" s="166"/>
      <c r="AB85" s="166"/>
      <c r="AC85" s="166"/>
      <c r="AD85" s="166"/>
      <c r="AE85" s="166" t="s">
        <v>163</v>
      </c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ht="22.5" outlineLevel="1" x14ac:dyDescent="0.2">
      <c r="A86" s="158">
        <v>23</v>
      </c>
      <c r="B86" s="159" t="s">
        <v>232</v>
      </c>
      <c r="C86" s="160" t="s">
        <v>233</v>
      </c>
      <c r="D86" s="161" t="s">
        <v>182</v>
      </c>
      <c r="E86" s="162">
        <v>1.7</v>
      </c>
      <c r="F86" s="163"/>
      <c r="G86" s="164">
        <f>ROUND(E86*F86,2)</f>
        <v>0</v>
      </c>
      <c r="H86" s="163"/>
      <c r="I86" s="164">
        <f>ROUND(E86*H86,2)</f>
        <v>0</v>
      </c>
      <c r="J86" s="163"/>
      <c r="K86" s="164">
        <f>ROUND(E86*J86,2)</f>
        <v>0</v>
      </c>
      <c r="L86" s="164">
        <v>21</v>
      </c>
      <c r="M86" s="164">
        <f>G86*(1+L86/100)</f>
        <v>0</v>
      </c>
      <c r="N86" s="161">
        <v>0.05</v>
      </c>
      <c r="O86" s="161">
        <f>ROUND(E86*N86,5)</f>
        <v>8.5000000000000006E-2</v>
      </c>
      <c r="P86" s="161">
        <v>0</v>
      </c>
      <c r="Q86" s="161">
        <f>ROUND(E86*P86,5)</f>
        <v>0</v>
      </c>
      <c r="R86" s="161"/>
      <c r="S86" s="161"/>
      <c r="T86" s="165">
        <v>1.4119999999999999</v>
      </c>
      <c r="U86" s="161">
        <f>ROUND(E86*T86,2)</f>
        <v>2.4</v>
      </c>
      <c r="V86" s="166"/>
      <c r="W86" s="166"/>
      <c r="X86" s="166"/>
      <c r="Y86" s="166"/>
      <c r="Z86" s="166"/>
      <c r="AA86" s="166"/>
      <c r="AB86" s="166"/>
      <c r="AC86" s="166"/>
      <c r="AD86" s="166"/>
      <c r="AE86" s="166" t="s">
        <v>163</v>
      </c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outlineLevel="1" x14ac:dyDescent="0.2">
      <c r="A87" s="158"/>
      <c r="B87" s="159"/>
      <c r="C87" s="250" t="s">
        <v>234</v>
      </c>
      <c r="D87" s="251"/>
      <c r="E87" s="252"/>
      <c r="F87" s="253"/>
      <c r="G87" s="254"/>
      <c r="H87" s="164"/>
      <c r="I87" s="164"/>
      <c r="J87" s="164"/>
      <c r="K87" s="164"/>
      <c r="L87" s="164"/>
      <c r="M87" s="164"/>
      <c r="N87" s="161"/>
      <c r="O87" s="161"/>
      <c r="P87" s="161"/>
      <c r="Q87" s="161"/>
      <c r="R87" s="161"/>
      <c r="S87" s="161"/>
      <c r="T87" s="165"/>
      <c r="U87" s="161"/>
      <c r="V87" s="166"/>
      <c r="W87" s="166"/>
      <c r="X87" s="166"/>
      <c r="Y87" s="166"/>
      <c r="Z87" s="166"/>
      <c r="AA87" s="166"/>
      <c r="AB87" s="166"/>
      <c r="AC87" s="166"/>
      <c r="AD87" s="166"/>
      <c r="AE87" s="166" t="s">
        <v>204</v>
      </c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77" t="str">
        <f>C87</f>
        <v>- včetně lícování a spárování</v>
      </c>
      <c r="BB87" s="166"/>
      <c r="BC87" s="166"/>
      <c r="BD87" s="166"/>
      <c r="BE87" s="166"/>
      <c r="BF87" s="166"/>
      <c r="BG87" s="166"/>
      <c r="BH87" s="166"/>
    </row>
    <row r="88" spans="1:60" outlineLevel="1" x14ac:dyDescent="0.2">
      <c r="A88" s="158"/>
      <c r="B88" s="159"/>
      <c r="C88" s="250" t="s">
        <v>216</v>
      </c>
      <c r="D88" s="251"/>
      <c r="E88" s="252"/>
      <c r="F88" s="253"/>
      <c r="G88" s="254"/>
      <c r="H88" s="164"/>
      <c r="I88" s="164"/>
      <c r="J88" s="164"/>
      <c r="K88" s="164"/>
      <c r="L88" s="164"/>
      <c r="M88" s="164"/>
      <c r="N88" s="161"/>
      <c r="O88" s="161"/>
      <c r="P88" s="161"/>
      <c r="Q88" s="161"/>
      <c r="R88" s="161"/>
      <c r="S88" s="161"/>
      <c r="T88" s="165"/>
      <c r="U88" s="161"/>
      <c r="V88" s="166"/>
      <c r="W88" s="166"/>
      <c r="X88" s="166"/>
      <c r="Y88" s="166"/>
      <c r="Z88" s="166"/>
      <c r="AA88" s="166"/>
      <c r="AB88" s="166"/>
      <c r="AC88" s="166"/>
      <c r="AD88" s="166"/>
      <c r="AE88" s="166" t="s">
        <v>204</v>
      </c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77" t="str">
        <f>C88</f>
        <v>- přesné složení zdící a spárovací směsi viz technická zpráva projektu</v>
      </c>
      <c r="BB88" s="166"/>
      <c r="BC88" s="166"/>
      <c r="BD88" s="166"/>
      <c r="BE88" s="166"/>
      <c r="BF88" s="166"/>
      <c r="BG88" s="166"/>
      <c r="BH88" s="166"/>
    </row>
    <row r="89" spans="1:60" outlineLevel="1" x14ac:dyDescent="0.2">
      <c r="A89" s="158"/>
      <c r="B89" s="159"/>
      <c r="C89" s="167" t="s">
        <v>235</v>
      </c>
      <c r="D89" s="168"/>
      <c r="E89" s="169"/>
      <c r="F89" s="164"/>
      <c r="G89" s="164"/>
      <c r="H89" s="164"/>
      <c r="I89" s="164"/>
      <c r="J89" s="164"/>
      <c r="K89" s="164"/>
      <c r="L89" s="164"/>
      <c r="M89" s="164"/>
      <c r="N89" s="161"/>
      <c r="O89" s="161"/>
      <c r="P89" s="161"/>
      <c r="Q89" s="161"/>
      <c r="R89" s="161"/>
      <c r="S89" s="161"/>
      <c r="T89" s="165"/>
      <c r="U89" s="161"/>
      <c r="V89" s="166"/>
      <c r="W89" s="166"/>
      <c r="X89" s="166"/>
      <c r="Y89" s="166"/>
      <c r="Z89" s="166"/>
      <c r="AA89" s="166"/>
      <c r="AB89" s="166"/>
      <c r="AC89" s="166"/>
      <c r="AD89" s="166"/>
      <c r="AE89" s="166" t="s">
        <v>165</v>
      </c>
      <c r="AF89" s="166">
        <v>0</v>
      </c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outlineLevel="1" x14ac:dyDescent="0.2">
      <c r="A90" s="158"/>
      <c r="B90" s="159"/>
      <c r="C90" s="167" t="s">
        <v>414</v>
      </c>
      <c r="D90" s="168"/>
      <c r="E90" s="169">
        <v>1.62</v>
      </c>
      <c r="F90" s="164"/>
      <c r="G90" s="164"/>
      <c r="H90" s="164"/>
      <c r="I90" s="164"/>
      <c r="J90" s="164"/>
      <c r="K90" s="164"/>
      <c r="L90" s="164"/>
      <c r="M90" s="164"/>
      <c r="N90" s="161"/>
      <c r="O90" s="161"/>
      <c r="P90" s="161"/>
      <c r="Q90" s="161"/>
      <c r="R90" s="161"/>
      <c r="S90" s="161"/>
      <c r="T90" s="165"/>
      <c r="U90" s="161"/>
      <c r="V90" s="166"/>
      <c r="W90" s="166"/>
      <c r="X90" s="166"/>
      <c r="Y90" s="166"/>
      <c r="Z90" s="166"/>
      <c r="AA90" s="166"/>
      <c r="AB90" s="166"/>
      <c r="AC90" s="166"/>
      <c r="AD90" s="166"/>
      <c r="AE90" s="166" t="s">
        <v>165</v>
      </c>
      <c r="AF90" s="166">
        <v>0</v>
      </c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outlineLevel="1" x14ac:dyDescent="0.2">
      <c r="A91" s="158"/>
      <c r="B91" s="159"/>
      <c r="C91" s="167" t="s">
        <v>413</v>
      </c>
      <c r="D91" s="168"/>
      <c r="E91" s="169">
        <v>7.9999999999999793E-2</v>
      </c>
      <c r="F91" s="164"/>
      <c r="G91" s="164"/>
      <c r="H91" s="164"/>
      <c r="I91" s="164"/>
      <c r="J91" s="164"/>
      <c r="K91" s="164"/>
      <c r="L91" s="164"/>
      <c r="M91" s="164"/>
      <c r="N91" s="161"/>
      <c r="O91" s="161"/>
      <c r="P91" s="161"/>
      <c r="Q91" s="161"/>
      <c r="R91" s="161"/>
      <c r="S91" s="161"/>
      <c r="T91" s="165"/>
      <c r="U91" s="161"/>
      <c r="V91" s="166"/>
      <c r="W91" s="166"/>
      <c r="X91" s="166"/>
      <c r="Y91" s="166"/>
      <c r="Z91" s="166"/>
      <c r="AA91" s="166"/>
      <c r="AB91" s="166"/>
      <c r="AC91" s="166"/>
      <c r="AD91" s="166"/>
      <c r="AE91" s="166" t="s">
        <v>165</v>
      </c>
      <c r="AF91" s="166">
        <v>0</v>
      </c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ht="22.5" outlineLevel="1" x14ac:dyDescent="0.2">
      <c r="A92" s="158">
        <v>24</v>
      </c>
      <c r="B92" s="159" t="s">
        <v>236</v>
      </c>
      <c r="C92" s="160" t="s">
        <v>237</v>
      </c>
      <c r="D92" s="161" t="s">
        <v>182</v>
      </c>
      <c r="E92" s="162">
        <v>2.04</v>
      </c>
      <c r="F92" s="163"/>
      <c r="G92" s="164">
        <f>ROUND(E92*F92,2)</f>
        <v>0</v>
      </c>
      <c r="H92" s="163"/>
      <c r="I92" s="164">
        <f>ROUND(E92*H92,2)</f>
        <v>0</v>
      </c>
      <c r="J92" s="163"/>
      <c r="K92" s="164">
        <f>ROUND(E92*J92,2)</f>
        <v>0</v>
      </c>
      <c r="L92" s="164">
        <v>21</v>
      </c>
      <c r="M92" s="164">
        <f>G92*(1+L92/100)</f>
        <v>0</v>
      </c>
      <c r="N92" s="161">
        <v>0.33</v>
      </c>
      <c r="O92" s="161">
        <f>ROUND(E92*N92,5)</f>
        <v>0.67320000000000002</v>
      </c>
      <c r="P92" s="161">
        <v>0</v>
      </c>
      <c r="Q92" s="161">
        <f>ROUND(E92*P92,5)</f>
        <v>0</v>
      </c>
      <c r="R92" s="161"/>
      <c r="S92" s="161"/>
      <c r="T92" s="165">
        <v>0</v>
      </c>
      <c r="U92" s="161">
        <f>ROUND(E92*T92,2)</f>
        <v>0</v>
      </c>
      <c r="V92" s="166"/>
      <c r="W92" s="166"/>
      <c r="X92" s="166"/>
      <c r="Y92" s="166"/>
      <c r="Z92" s="166"/>
      <c r="AA92" s="166"/>
      <c r="AB92" s="166"/>
      <c r="AC92" s="166"/>
      <c r="AD92" s="166"/>
      <c r="AE92" s="166" t="s">
        <v>238</v>
      </c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">
      <c r="A93" s="158"/>
      <c r="B93" s="159"/>
      <c r="C93" s="167" t="s">
        <v>412</v>
      </c>
      <c r="D93" s="168"/>
      <c r="E93" s="169">
        <v>2.04</v>
      </c>
      <c r="F93" s="164"/>
      <c r="G93" s="164"/>
      <c r="H93" s="164"/>
      <c r="I93" s="164"/>
      <c r="J93" s="164"/>
      <c r="K93" s="164"/>
      <c r="L93" s="164"/>
      <c r="M93" s="164"/>
      <c r="N93" s="161"/>
      <c r="O93" s="161"/>
      <c r="P93" s="161"/>
      <c r="Q93" s="161"/>
      <c r="R93" s="161"/>
      <c r="S93" s="161"/>
      <c r="T93" s="165"/>
      <c r="U93" s="161"/>
      <c r="V93" s="166"/>
      <c r="W93" s="166"/>
      <c r="X93" s="166"/>
      <c r="Y93" s="166"/>
      <c r="Z93" s="166"/>
      <c r="AA93" s="166"/>
      <c r="AB93" s="166"/>
      <c r="AC93" s="166"/>
      <c r="AD93" s="166"/>
      <c r="AE93" s="166" t="s">
        <v>165</v>
      </c>
      <c r="AF93" s="166">
        <v>0</v>
      </c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ht="22.5" outlineLevel="1" x14ac:dyDescent="0.2">
      <c r="A94" s="158">
        <v>25</v>
      </c>
      <c r="B94" s="159" t="s">
        <v>239</v>
      </c>
      <c r="C94" s="160" t="s">
        <v>240</v>
      </c>
      <c r="D94" s="161" t="s">
        <v>162</v>
      </c>
      <c r="E94" s="162">
        <v>5.3999999999999999E-2</v>
      </c>
      <c r="F94" s="163"/>
      <c r="G94" s="164">
        <f>ROUND(E94*F94,2)</f>
        <v>0</v>
      </c>
      <c r="H94" s="163"/>
      <c r="I94" s="164">
        <f>ROUND(E94*H94,2)</f>
        <v>0</v>
      </c>
      <c r="J94" s="163"/>
      <c r="K94" s="164">
        <f>ROUND(E94*J94,2)</f>
        <v>0</v>
      </c>
      <c r="L94" s="164">
        <v>21</v>
      </c>
      <c r="M94" s="164">
        <f>G94*(1+L94/100)</f>
        <v>0</v>
      </c>
      <c r="N94" s="161">
        <v>2.6810700000000001</v>
      </c>
      <c r="O94" s="161">
        <f>ROUND(E94*N94,5)</f>
        <v>0.14477999999999999</v>
      </c>
      <c r="P94" s="161">
        <v>0</v>
      </c>
      <c r="Q94" s="161">
        <f>ROUND(E94*P94,5)</f>
        <v>0</v>
      </c>
      <c r="R94" s="161"/>
      <c r="S94" s="161"/>
      <c r="T94" s="165">
        <v>5.9930000000000003</v>
      </c>
      <c r="U94" s="161">
        <f>ROUND(E94*T94,2)</f>
        <v>0.32</v>
      </c>
      <c r="V94" s="166"/>
      <c r="W94" s="166"/>
      <c r="X94" s="166"/>
      <c r="Y94" s="166"/>
      <c r="Z94" s="166"/>
      <c r="AA94" s="166"/>
      <c r="AB94" s="166"/>
      <c r="AC94" s="166"/>
      <c r="AD94" s="166"/>
      <c r="AE94" s="166" t="s">
        <v>163</v>
      </c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outlineLevel="1" x14ac:dyDescent="0.2">
      <c r="A95" s="158"/>
      <c r="B95" s="159"/>
      <c r="C95" s="250" t="s">
        <v>323</v>
      </c>
      <c r="D95" s="251"/>
      <c r="E95" s="252"/>
      <c r="F95" s="253"/>
      <c r="G95" s="254"/>
      <c r="H95" s="164"/>
      <c r="I95" s="164"/>
      <c r="J95" s="164"/>
      <c r="K95" s="164"/>
      <c r="L95" s="164"/>
      <c r="M95" s="164"/>
      <c r="N95" s="161"/>
      <c r="O95" s="161"/>
      <c r="P95" s="161"/>
      <c r="Q95" s="161"/>
      <c r="R95" s="161"/>
      <c r="S95" s="161"/>
      <c r="T95" s="165"/>
      <c r="U95" s="161"/>
      <c r="V95" s="166"/>
      <c r="W95" s="166"/>
      <c r="X95" s="166"/>
      <c r="Y95" s="166"/>
      <c r="Z95" s="166"/>
      <c r="AA95" s="166"/>
      <c r="AB95" s="166"/>
      <c r="AC95" s="166"/>
      <c r="AD95" s="166"/>
      <c r="AE95" s="166" t="s">
        <v>204</v>
      </c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77" t="str">
        <f>C95</f>
        <v>- včetně vyzdění větracího otvoru 400/150mm</v>
      </c>
      <c r="BB95" s="166"/>
      <c r="BC95" s="166"/>
      <c r="BD95" s="166"/>
      <c r="BE95" s="166"/>
      <c r="BF95" s="166"/>
      <c r="BG95" s="166"/>
      <c r="BH95" s="166"/>
    </row>
    <row r="96" spans="1:60" ht="22.5" outlineLevel="1" x14ac:dyDescent="0.2">
      <c r="A96" s="158"/>
      <c r="B96" s="159"/>
      <c r="C96" s="167" t="s">
        <v>411</v>
      </c>
      <c r="D96" s="168"/>
      <c r="E96" s="169"/>
      <c r="F96" s="164"/>
      <c r="G96" s="164"/>
      <c r="H96" s="164"/>
      <c r="I96" s="164"/>
      <c r="J96" s="164"/>
      <c r="K96" s="164"/>
      <c r="L96" s="164"/>
      <c r="M96" s="164"/>
      <c r="N96" s="161"/>
      <c r="O96" s="161"/>
      <c r="P96" s="161"/>
      <c r="Q96" s="161"/>
      <c r="R96" s="161"/>
      <c r="S96" s="161"/>
      <c r="T96" s="165"/>
      <c r="U96" s="161"/>
      <c r="V96" s="166"/>
      <c r="W96" s="166"/>
      <c r="X96" s="166"/>
      <c r="Y96" s="166"/>
      <c r="Z96" s="166"/>
      <c r="AA96" s="166"/>
      <c r="AB96" s="166"/>
      <c r="AC96" s="166"/>
      <c r="AD96" s="166"/>
      <c r="AE96" s="166" t="s">
        <v>165</v>
      </c>
      <c r="AF96" s="166">
        <v>0</v>
      </c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outlineLevel="1" x14ac:dyDescent="0.2">
      <c r="A97" s="158"/>
      <c r="B97" s="159"/>
      <c r="C97" s="167" t="s">
        <v>241</v>
      </c>
      <c r="D97" s="168"/>
      <c r="E97" s="169">
        <v>5.3999999999999999E-2</v>
      </c>
      <c r="F97" s="164"/>
      <c r="G97" s="164"/>
      <c r="H97" s="164"/>
      <c r="I97" s="164"/>
      <c r="J97" s="164"/>
      <c r="K97" s="164"/>
      <c r="L97" s="164"/>
      <c r="M97" s="164"/>
      <c r="N97" s="161"/>
      <c r="O97" s="161"/>
      <c r="P97" s="161"/>
      <c r="Q97" s="161"/>
      <c r="R97" s="161"/>
      <c r="S97" s="161"/>
      <c r="T97" s="165"/>
      <c r="U97" s="161"/>
      <c r="V97" s="166"/>
      <c r="W97" s="166"/>
      <c r="X97" s="166"/>
      <c r="Y97" s="166"/>
      <c r="Z97" s="166"/>
      <c r="AA97" s="166"/>
      <c r="AB97" s="166"/>
      <c r="AC97" s="166"/>
      <c r="AD97" s="166"/>
      <c r="AE97" s="166" t="s">
        <v>165</v>
      </c>
      <c r="AF97" s="166">
        <v>0</v>
      </c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x14ac:dyDescent="0.2">
      <c r="A98" s="170" t="s">
        <v>158</v>
      </c>
      <c r="B98" s="171" t="s">
        <v>113</v>
      </c>
      <c r="C98" s="172" t="s">
        <v>114</v>
      </c>
      <c r="D98" s="173"/>
      <c r="E98" s="174"/>
      <c r="F98" s="175"/>
      <c r="G98" s="175">
        <f>SUMIF(AE99:AE109,"&lt;&gt;NOR",G99:G109)</f>
        <v>0</v>
      </c>
      <c r="H98" s="175"/>
      <c r="I98" s="175">
        <f>SUM(I99:I109)</f>
        <v>0</v>
      </c>
      <c r="J98" s="175"/>
      <c r="K98" s="175">
        <f>SUM(K99:K109)</f>
        <v>0</v>
      </c>
      <c r="L98" s="175"/>
      <c r="M98" s="175">
        <f>SUM(M99:M109)</f>
        <v>0</v>
      </c>
      <c r="N98" s="173"/>
      <c r="O98" s="173">
        <f>SUM(O99:O109)</f>
        <v>3.5084</v>
      </c>
      <c r="P98" s="173"/>
      <c r="Q98" s="173">
        <f>SUM(Q99:Q109)</f>
        <v>0</v>
      </c>
      <c r="R98" s="173"/>
      <c r="S98" s="173"/>
      <c r="T98" s="176"/>
      <c r="U98" s="173">
        <f>SUM(U99:U109)</f>
        <v>3.12</v>
      </c>
      <c r="AE98" t="s">
        <v>159</v>
      </c>
    </row>
    <row r="99" spans="1:60" ht="22.5" outlineLevel="1" x14ac:dyDescent="0.2">
      <c r="A99" s="158">
        <v>26</v>
      </c>
      <c r="B99" s="159" t="s">
        <v>242</v>
      </c>
      <c r="C99" s="160" t="s">
        <v>243</v>
      </c>
      <c r="D99" s="161" t="s">
        <v>162</v>
      </c>
      <c r="E99" s="162">
        <v>0.86399999999999999</v>
      </c>
      <c r="F99" s="163"/>
      <c r="G99" s="164">
        <f>ROUND(E99*F99,2)</f>
        <v>0</v>
      </c>
      <c r="H99" s="163"/>
      <c r="I99" s="164">
        <f>ROUND(E99*H99,2)</f>
        <v>0</v>
      </c>
      <c r="J99" s="163"/>
      <c r="K99" s="164">
        <f>ROUND(E99*J99,2)</f>
        <v>0</v>
      </c>
      <c r="L99" s="164">
        <v>21</v>
      </c>
      <c r="M99" s="164">
        <f>G99*(1+L99/100)</f>
        <v>0</v>
      </c>
      <c r="N99" s="161">
        <v>0</v>
      </c>
      <c r="O99" s="161">
        <f>ROUND(E99*N99,5)</f>
        <v>0</v>
      </c>
      <c r="P99" s="161">
        <v>0</v>
      </c>
      <c r="Q99" s="161">
        <f>ROUND(E99*P99,5)</f>
        <v>0</v>
      </c>
      <c r="R99" s="161"/>
      <c r="S99" s="161"/>
      <c r="T99" s="165">
        <v>1.1459999999999999</v>
      </c>
      <c r="U99" s="161">
        <f>ROUND(E99*T99,2)</f>
        <v>0.99</v>
      </c>
      <c r="V99" s="166"/>
      <c r="W99" s="166"/>
      <c r="X99" s="166"/>
      <c r="Y99" s="166"/>
      <c r="Z99" s="166"/>
      <c r="AA99" s="166"/>
      <c r="AB99" s="166"/>
      <c r="AC99" s="166"/>
      <c r="AD99" s="166"/>
      <c r="AE99" s="166" t="s">
        <v>163</v>
      </c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outlineLevel="1" x14ac:dyDescent="0.2">
      <c r="A100" s="158"/>
      <c r="B100" s="159"/>
      <c r="C100" s="167" t="s">
        <v>244</v>
      </c>
      <c r="D100" s="168"/>
      <c r="E100" s="169"/>
      <c r="F100" s="164"/>
      <c r="G100" s="164"/>
      <c r="H100" s="164"/>
      <c r="I100" s="164"/>
      <c r="J100" s="164"/>
      <c r="K100" s="164"/>
      <c r="L100" s="164"/>
      <c r="M100" s="164"/>
      <c r="N100" s="161"/>
      <c r="O100" s="161"/>
      <c r="P100" s="161"/>
      <c r="Q100" s="161"/>
      <c r="R100" s="161"/>
      <c r="S100" s="161"/>
      <c r="T100" s="165"/>
      <c r="U100" s="161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 t="s">
        <v>165</v>
      </c>
      <c r="AF100" s="166">
        <v>0</v>
      </c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">
      <c r="A101" s="158"/>
      <c r="B101" s="159"/>
      <c r="C101" s="167" t="s">
        <v>408</v>
      </c>
      <c r="D101" s="168"/>
      <c r="E101" s="169">
        <v>0.86399999999999999</v>
      </c>
      <c r="F101" s="164"/>
      <c r="G101" s="164"/>
      <c r="H101" s="164"/>
      <c r="I101" s="164"/>
      <c r="J101" s="164"/>
      <c r="K101" s="164"/>
      <c r="L101" s="164"/>
      <c r="M101" s="164"/>
      <c r="N101" s="161"/>
      <c r="O101" s="161"/>
      <c r="P101" s="161"/>
      <c r="Q101" s="161"/>
      <c r="R101" s="161"/>
      <c r="S101" s="161"/>
      <c r="T101" s="165"/>
      <c r="U101" s="161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 t="s">
        <v>165</v>
      </c>
      <c r="AF101" s="166">
        <v>0</v>
      </c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outlineLevel="1" x14ac:dyDescent="0.2">
      <c r="A102" s="158">
        <v>27</v>
      </c>
      <c r="B102" s="159" t="s">
        <v>245</v>
      </c>
      <c r="C102" s="160" t="s">
        <v>246</v>
      </c>
      <c r="D102" s="161" t="s">
        <v>247</v>
      </c>
      <c r="E102" s="162">
        <v>1.91835</v>
      </c>
      <c r="F102" s="163"/>
      <c r="G102" s="164">
        <f>ROUND(E102*F102,2)</f>
        <v>0</v>
      </c>
      <c r="H102" s="163"/>
      <c r="I102" s="164">
        <f>ROUND(E102*H102,2)</f>
        <v>0</v>
      </c>
      <c r="J102" s="163"/>
      <c r="K102" s="164">
        <f>ROUND(E102*J102,2)</f>
        <v>0</v>
      </c>
      <c r="L102" s="164">
        <v>21</v>
      </c>
      <c r="M102" s="164">
        <f>G102*(1+L102/100)</f>
        <v>0</v>
      </c>
      <c r="N102" s="161">
        <v>1</v>
      </c>
      <c r="O102" s="161">
        <f>ROUND(E102*N102,5)</f>
        <v>1.91835</v>
      </c>
      <c r="P102" s="161">
        <v>0</v>
      </c>
      <c r="Q102" s="161">
        <f>ROUND(E102*P102,5)</f>
        <v>0</v>
      </c>
      <c r="R102" s="161"/>
      <c r="S102" s="161"/>
      <c r="T102" s="165">
        <v>0</v>
      </c>
      <c r="U102" s="161">
        <f>ROUND(E102*T102,2)</f>
        <v>0</v>
      </c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 t="s">
        <v>238</v>
      </c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">
      <c r="A103" s="158"/>
      <c r="B103" s="159"/>
      <c r="C103" s="167" t="s">
        <v>410</v>
      </c>
      <c r="D103" s="168"/>
      <c r="E103" s="169">
        <v>1.91835</v>
      </c>
      <c r="F103" s="164"/>
      <c r="G103" s="164"/>
      <c r="H103" s="164"/>
      <c r="I103" s="164"/>
      <c r="J103" s="164"/>
      <c r="K103" s="164"/>
      <c r="L103" s="164"/>
      <c r="M103" s="164"/>
      <c r="N103" s="161"/>
      <c r="O103" s="161"/>
      <c r="P103" s="161"/>
      <c r="Q103" s="161"/>
      <c r="R103" s="161"/>
      <c r="S103" s="161"/>
      <c r="T103" s="165"/>
      <c r="U103" s="161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 t="s">
        <v>165</v>
      </c>
      <c r="AF103" s="166">
        <v>0</v>
      </c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ht="22.5" outlineLevel="1" x14ac:dyDescent="0.2">
      <c r="A104" s="158">
        <v>28</v>
      </c>
      <c r="B104" s="159" t="s">
        <v>248</v>
      </c>
      <c r="C104" s="160" t="s">
        <v>249</v>
      </c>
      <c r="D104" s="161" t="s">
        <v>182</v>
      </c>
      <c r="E104" s="162">
        <v>5.7600000000000007</v>
      </c>
      <c r="F104" s="163"/>
      <c r="G104" s="164">
        <f>ROUND(E104*F104,2)</f>
        <v>0</v>
      </c>
      <c r="H104" s="163"/>
      <c r="I104" s="164">
        <f>ROUND(E104*H104,2)</f>
        <v>0</v>
      </c>
      <c r="J104" s="163"/>
      <c r="K104" s="164">
        <f>ROUND(E104*J104,2)</f>
        <v>0</v>
      </c>
      <c r="L104" s="164">
        <v>21</v>
      </c>
      <c r="M104" s="164">
        <f>G104*(1+L104/100)</f>
        <v>0</v>
      </c>
      <c r="N104" s="161">
        <v>5.0000000000000001E-4</v>
      </c>
      <c r="O104" s="161">
        <f>ROUND(E104*N104,5)</f>
        <v>2.8800000000000002E-3</v>
      </c>
      <c r="P104" s="161">
        <v>0</v>
      </c>
      <c r="Q104" s="161">
        <f>ROUND(E104*P104,5)</f>
        <v>0</v>
      </c>
      <c r="R104" s="161"/>
      <c r="S104" s="161"/>
      <c r="T104" s="165">
        <v>9.4E-2</v>
      </c>
      <c r="U104" s="161">
        <f>ROUND(E104*T104,2)</f>
        <v>0.54</v>
      </c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 t="s">
        <v>163</v>
      </c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outlineLevel="1" x14ac:dyDescent="0.2">
      <c r="A105" s="158"/>
      <c r="B105" s="159"/>
      <c r="C105" s="167" t="s">
        <v>244</v>
      </c>
      <c r="D105" s="168"/>
      <c r="E105" s="169"/>
      <c r="F105" s="164"/>
      <c r="G105" s="164"/>
      <c r="H105" s="164"/>
      <c r="I105" s="164"/>
      <c r="J105" s="164"/>
      <c r="K105" s="164"/>
      <c r="L105" s="164"/>
      <c r="M105" s="164"/>
      <c r="N105" s="161"/>
      <c r="O105" s="161"/>
      <c r="P105" s="161"/>
      <c r="Q105" s="161"/>
      <c r="R105" s="161"/>
      <c r="S105" s="161"/>
      <c r="T105" s="165"/>
      <c r="U105" s="161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 t="s">
        <v>165</v>
      </c>
      <c r="AF105" s="166">
        <v>0</v>
      </c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</row>
    <row r="106" spans="1:60" outlineLevel="1" x14ac:dyDescent="0.2">
      <c r="A106" s="158"/>
      <c r="B106" s="159"/>
      <c r="C106" s="167" t="s">
        <v>409</v>
      </c>
      <c r="D106" s="168"/>
      <c r="E106" s="169">
        <v>5.76</v>
      </c>
      <c r="F106" s="164"/>
      <c r="G106" s="164"/>
      <c r="H106" s="164"/>
      <c r="I106" s="164"/>
      <c r="J106" s="164"/>
      <c r="K106" s="164"/>
      <c r="L106" s="164"/>
      <c r="M106" s="164"/>
      <c r="N106" s="161"/>
      <c r="O106" s="161"/>
      <c r="P106" s="161"/>
      <c r="Q106" s="161"/>
      <c r="R106" s="161"/>
      <c r="S106" s="161"/>
      <c r="T106" s="165"/>
      <c r="U106" s="161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 t="s">
        <v>165</v>
      </c>
      <c r="AF106" s="166">
        <v>0</v>
      </c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ht="22.5" outlineLevel="1" x14ac:dyDescent="0.2">
      <c r="A107" s="158">
        <v>29</v>
      </c>
      <c r="B107" s="159" t="s">
        <v>250</v>
      </c>
      <c r="C107" s="160" t="s">
        <v>251</v>
      </c>
      <c r="D107" s="161" t="s">
        <v>162</v>
      </c>
      <c r="E107" s="162">
        <v>0.86399999999999999</v>
      </c>
      <c r="F107" s="163"/>
      <c r="G107" s="164">
        <f>ROUND(E107*F107,2)</f>
        <v>0</v>
      </c>
      <c r="H107" s="163"/>
      <c r="I107" s="164">
        <f>ROUND(E107*H107,2)</f>
        <v>0</v>
      </c>
      <c r="J107" s="163"/>
      <c r="K107" s="164">
        <f>ROUND(E107*J107,2)</f>
        <v>0</v>
      </c>
      <c r="L107" s="164">
        <v>21</v>
      </c>
      <c r="M107" s="164">
        <f>G107*(1+L107/100)</f>
        <v>0</v>
      </c>
      <c r="N107" s="161">
        <v>1.837</v>
      </c>
      <c r="O107" s="161">
        <f>ROUND(E107*N107,5)</f>
        <v>1.58717</v>
      </c>
      <c r="P107" s="161">
        <v>0</v>
      </c>
      <c r="Q107" s="161">
        <f>ROUND(E107*P107,5)</f>
        <v>0</v>
      </c>
      <c r="R107" s="161"/>
      <c r="S107" s="161"/>
      <c r="T107" s="165">
        <v>1.8360000000000001</v>
      </c>
      <c r="U107" s="161">
        <f>ROUND(E107*T107,2)</f>
        <v>1.59</v>
      </c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 t="s">
        <v>163</v>
      </c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">
      <c r="A108" s="158"/>
      <c r="B108" s="159"/>
      <c r="C108" s="167" t="s">
        <v>244</v>
      </c>
      <c r="D108" s="168"/>
      <c r="E108" s="169"/>
      <c r="F108" s="164"/>
      <c r="G108" s="164"/>
      <c r="H108" s="164"/>
      <c r="I108" s="164"/>
      <c r="J108" s="164"/>
      <c r="K108" s="164"/>
      <c r="L108" s="164"/>
      <c r="M108" s="164"/>
      <c r="N108" s="161"/>
      <c r="O108" s="161"/>
      <c r="P108" s="161"/>
      <c r="Q108" s="161"/>
      <c r="R108" s="161"/>
      <c r="S108" s="161"/>
      <c r="T108" s="165"/>
      <c r="U108" s="161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 t="s">
        <v>165</v>
      </c>
      <c r="AF108" s="166">
        <v>0</v>
      </c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">
      <c r="A109" s="158"/>
      <c r="B109" s="159"/>
      <c r="C109" s="167" t="s">
        <v>408</v>
      </c>
      <c r="D109" s="168"/>
      <c r="E109" s="169">
        <v>0.86399999999999999</v>
      </c>
      <c r="F109" s="164"/>
      <c r="G109" s="164"/>
      <c r="H109" s="164"/>
      <c r="I109" s="164"/>
      <c r="J109" s="164"/>
      <c r="K109" s="164"/>
      <c r="L109" s="164"/>
      <c r="M109" s="164"/>
      <c r="N109" s="161"/>
      <c r="O109" s="161"/>
      <c r="P109" s="161"/>
      <c r="Q109" s="161"/>
      <c r="R109" s="161"/>
      <c r="S109" s="161"/>
      <c r="T109" s="165"/>
      <c r="U109" s="161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 t="s">
        <v>165</v>
      </c>
      <c r="AF109" s="166">
        <v>0</v>
      </c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x14ac:dyDescent="0.2">
      <c r="A110" s="170" t="s">
        <v>158</v>
      </c>
      <c r="B110" s="171" t="s">
        <v>115</v>
      </c>
      <c r="C110" s="172" t="s">
        <v>116</v>
      </c>
      <c r="D110" s="173"/>
      <c r="E110" s="174"/>
      <c r="F110" s="175"/>
      <c r="G110" s="175">
        <f>SUMIF(AE111:AE115,"&lt;&gt;NOR",G111:G115)</f>
        <v>0</v>
      </c>
      <c r="H110" s="175"/>
      <c r="I110" s="175">
        <f>SUM(I111:I115)</f>
        <v>0</v>
      </c>
      <c r="J110" s="175"/>
      <c r="K110" s="175">
        <f>SUM(K111:K115)</f>
        <v>0</v>
      </c>
      <c r="L110" s="175"/>
      <c r="M110" s="175">
        <f>SUM(M111:M115)</f>
        <v>0</v>
      </c>
      <c r="N110" s="173"/>
      <c r="O110" s="173">
        <f>SUM(O111:O115)</f>
        <v>1.8630000000000001E-2</v>
      </c>
      <c r="P110" s="173"/>
      <c r="Q110" s="173">
        <f>SUM(Q111:Q115)</f>
        <v>0</v>
      </c>
      <c r="R110" s="173"/>
      <c r="S110" s="173"/>
      <c r="T110" s="176"/>
      <c r="U110" s="173">
        <f>SUM(U111:U115)</f>
        <v>0.15</v>
      </c>
      <c r="AE110" t="s">
        <v>159</v>
      </c>
    </row>
    <row r="111" spans="1:60" ht="22.5" outlineLevel="1" x14ac:dyDescent="0.2">
      <c r="A111" s="158">
        <v>30</v>
      </c>
      <c r="B111" s="159" t="s">
        <v>252</v>
      </c>
      <c r="C111" s="160" t="s">
        <v>253</v>
      </c>
      <c r="D111" s="161" t="s">
        <v>182</v>
      </c>
      <c r="E111" s="162">
        <v>0.6</v>
      </c>
      <c r="F111" s="163"/>
      <c r="G111" s="164">
        <f>ROUND(E111*F111,2)</f>
        <v>0</v>
      </c>
      <c r="H111" s="163"/>
      <c r="I111" s="164">
        <f>ROUND(E111*H111,2)</f>
        <v>0</v>
      </c>
      <c r="J111" s="163"/>
      <c r="K111" s="164">
        <f>ROUND(E111*J111,2)</f>
        <v>0</v>
      </c>
      <c r="L111" s="164">
        <v>21</v>
      </c>
      <c r="M111" s="164">
        <f>G111*(1+L111/100)</f>
        <v>0</v>
      </c>
      <c r="N111" s="161">
        <v>3.1050000000000001E-2</v>
      </c>
      <c r="O111" s="161">
        <f>ROUND(E111*N111,5)</f>
        <v>1.8630000000000001E-2</v>
      </c>
      <c r="P111" s="161">
        <v>0</v>
      </c>
      <c r="Q111" s="161">
        <f>ROUND(E111*P111,5)</f>
        <v>0</v>
      </c>
      <c r="R111" s="161"/>
      <c r="S111" s="161"/>
      <c r="T111" s="165">
        <v>0.25629999999999997</v>
      </c>
      <c r="U111" s="161">
        <f>ROUND(E111*T111,2)</f>
        <v>0.15</v>
      </c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 t="s">
        <v>163</v>
      </c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outlineLevel="1" x14ac:dyDescent="0.2">
      <c r="A112" s="158"/>
      <c r="B112" s="159"/>
      <c r="C112" s="250" t="s">
        <v>254</v>
      </c>
      <c r="D112" s="251"/>
      <c r="E112" s="252"/>
      <c r="F112" s="253"/>
      <c r="G112" s="254"/>
      <c r="H112" s="164"/>
      <c r="I112" s="164"/>
      <c r="J112" s="164"/>
      <c r="K112" s="164"/>
      <c r="L112" s="164"/>
      <c r="M112" s="164"/>
      <c r="N112" s="161"/>
      <c r="O112" s="161"/>
      <c r="P112" s="161"/>
      <c r="Q112" s="161"/>
      <c r="R112" s="161"/>
      <c r="S112" s="161"/>
      <c r="T112" s="165"/>
      <c r="U112" s="161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 t="s">
        <v>204</v>
      </c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77" t="str">
        <f>C112</f>
        <v>- omítka jednovrstvá hrubá nezatřená MV s příměsí hydraulického vápna</v>
      </c>
      <c r="BB112" s="166"/>
      <c r="BC112" s="166"/>
      <c r="BD112" s="166"/>
      <c r="BE112" s="166"/>
      <c r="BF112" s="166"/>
      <c r="BG112" s="166"/>
      <c r="BH112" s="166"/>
    </row>
    <row r="113" spans="1:60" outlineLevel="1" x14ac:dyDescent="0.2">
      <c r="A113" s="158"/>
      <c r="B113" s="159"/>
      <c r="C113" s="250" t="s">
        <v>255</v>
      </c>
      <c r="D113" s="251"/>
      <c r="E113" s="252"/>
      <c r="F113" s="253"/>
      <c r="G113" s="254"/>
      <c r="H113" s="164"/>
      <c r="I113" s="164"/>
      <c r="J113" s="164"/>
      <c r="K113" s="164"/>
      <c r="L113" s="164"/>
      <c r="M113" s="164"/>
      <c r="N113" s="161"/>
      <c r="O113" s="161"/>
      <c r="P113" s="161"/>
      <c r="Q113" s="161"/>
      <c r="R113" s="161"/>
      <c r="S113" s="161"/>
      <c r="T113" s="165"/>
      <c r="U113" s="161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 t="s">
        <v>204</v>
      </c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77" t="str">
        <f>C113</f>
        <v>- povrch bude pouze stržen zednickou lžící</v>
      </c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">
      <c r="A114" s="158"/>
      <c r="B114" s="159"/>
      <c r="C114" s="167" t="s">
        <v>256</v>
      </c>
      <c r="D114" s="168"/>
      <c r="E114" s="169"/>
      <c r="F114" s="164"/>
      <c r="G114" s="164"/>
      <c r="H114" s="164"/>
      <c r="I114" s="164"/>
      <c r="J114" s="164"/>
      <c r="K114" s="164"/>
      <c r="L114" s="164"/>
      <c r="M114" s="164"/>
      <c r="N114" s="161"/>
      <c r="O114" s="161"/>
      <c r="P114" s="161"/>
      <c r="Q114" s="161"/>
      <c r="R114" s="161"/>
      <c r="S114" s="161"/>
      <c r="T114" s="165"/>
      <c r="U114" s="161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 t="s">
        <v>165</v>
      </c>
      <c r="AF114" s="166">
        <v>0</v>
      </c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">
      <c r="A115" s="158"/>
      <c r="B115" s="159"/>
      <c r="C115" s="167" t="s">
        <v>257</v>
      </c>
      <c r="D115" s="168"/>
      <c r="E115" s="169">
        <v>0.6</v>
      </c>
      <c r="F115" s="164"/>
      <c r="G115" s="164"/>
      <c r="H115" s="164"/>
      <c r="I115" s="164"/>
      <c r="J115" s="164"/>
      <c r="K115" s="164"/>
      <c r="L115" s="164"/>
      <c r="M115" s="164"/>
      <c r="N115" s="161"/>
      <c r="O115" s="161"/>
      <c r="P115" s="161"/>
      <c r="Q115" s="161"/>
      <c r="R115" s="161"/>
      <c r="S115" s="161"/>
      <c r="T115" s="165"/>
      <c r="U115" s="161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 t="s">
        <v>165</v>
      </c>
      <c r="AF115" s="166">
        <v>0</v>
      </c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x14ac:dyDescent="0.2">
      <c r="A116" s="170" t="s">
        <v>158</v>
      </c>
      <c r="B116" s="171" t="s">
        <v>117</v>
      </c>
      <c r="C116" s="172" t="s">
        <v>118</v>
      </c>
      <c r="D116" s="173"/>
      <c r="E116" s="174"/>
      <c r="F116" s="175"/>
      <c r="G116" s="175">
        <f>SUMIF(AE117:AE121,"&lt;&gt;NOR",G117:G121)</f>
        <v>0</v>
      </c>
      <c r="H116" s="175"/>
      <c r="I116" s="175">
        <f>SUM(I117:I121)</f>
        <v>0</v>
      </c>
      <c r="J116" s="175"/>
      <c r="K116" s="175">
        <f>SUM(K117:K121)</f>
        <v>0</v>
      </c>
      <c r="L116" s="175"/>
      <c r="M116" s="175">
        <f>SUM(M117:M121)</f>
        <v>0</v>
      </c>
      <c r="N116" s="173"/>
      <c r="O116" s="173">
        <f>SUM(O117:O121)</f>
        <v>0.34686</v>
      </c>
      <c r="P116" s="173"/>
      <c r="Q116" s="173">
        <f>SUM(Q117:Q121)</f>
        <v>0</v>
      </c>
      <c r="R116" s="173"/>
      <c r="S116" s="173"/>
      <c r="T116" s="176"/>
      <c r="U116" s="173">
        <f>SUM(U117:U121)</f>
        <v>4.0999999999999996</v>
      </c>
      <c r="AE116" t="s">
        <v>159</v>
      </c>
    </row>
    <row r="117" spans="1:60" outlineLevel="1" x14ac:dyDescent="0.2">
      <c r="A117" s="158">
        <v>31</v>
      </c>
      <c r="B117" s="159" t="s">
        <v>258</v>
      </c>
      <c r="C117" s="160" t="s">
        <v>259</v>
      </c>
      <c r="D117" s="161" t="s">
        <v>182</v>
      </c>
      <c r="E117" s="162">
        <v>9</v>
      </c>
      <c r="F117" s="163"/>
      <c r="G117" s="164">
        <f>ROUND(E117*F117,2)</f>
        <v>0</v>
      </c>
      <c r="H117" s="163"/>
      <c r="I117" s="164">
        <f>ROUND(E117*H117,2)</f>
        <v>0</v>
      </c>
      <c r="J117" s="163"/>
      <c r="K117" s="164">
        <f>ROUND(E117*J117,2)</f>
        <v>0</v>
      </c>
      <c r="L117" s="164">
        <v>21</v>
      </c>
      <c r="M117" s="164">
        <f>G117*(1+L117/100)</f>
        <v>0</v>
      </c>
      <c r="N117" s="161">
        <v>3.3099999999999997E-2</v>
      </c>
      <c r="O117" s="161">
        <f>ROUND(E117*N117,5)</f>
        <v>0.2979</v>
      </c>
      <c r="P117" s="161">
        <v>0</v>
      </c>
      <c r="Q117" s="161">
        <f>ROUND(E117*P117,5)</f>
        <v>0</v>
      </c>
      <c r="R117" s="161"/>
      <c r="S117" s="161"/>
      <c r="T117" s="165">
        <v>0.24299999999999999</v>
      </c>
      <c r="U117" s="161">
        <f>ROUND(E117*T117,2)</f>
        <v>2.19</v>
      </c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 t="s">
        <v>163</v>
      </c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outlineLevel="1" x14ac:dyDescent="0.2">
      <c r="A118" s="158"/>
      <c r="B118" s="159"/>
      <c r="C118" s="167" t="s">
        <v>260</v>
      </c>
      <c r="D118" s="168"/>
      <c r="E118" s="169">
        <v>9</v>
      </c>
      <c r="F118" s="164"/>
      <c r="G118" s="164"/>
      <c r="H118" s="164"/>
      <c r="I118" s="164"/>
      <c r="J118" s="164"/>
      <c r="K118" s="164"/>
      <c r="L118" s="164"/>
      <c r="M118" s="164"/>
      <c r="N118" s="161"/>
      <c r="O118" s="161"/>
      <c r="P118" s="161"/>
      <c r="Q118" s="161"/>
      <c r="R118" s="161"/>
      <c r="S118" s="161"/>
      <c r="T118" s="165"/>
      <c r="U118" s="161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 t="s">
        <v>165</v>
      </c>
      <c r="AF118" s="166">
        <v>0</v>
      </c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outlineLevel="1" x14ac:dyDescent="0.2">
      <c r="A119" s="158">
        <v>32</v>
      </c>
      <c r="B119" s="159" t="s">
        <v>261</v>
      </c>
      <c r="C119" s="160" t="s">
        <v>262</v>
      </c>
      <c r="D119" s="161" t="s">
        <v>182</v>
      </c>
      <c r="E119" s="162">
        <v>18</v>
      </c>
      <c r="F119" s="163"/>
      <c r="G119" s="164">
        <f>ROUND(E119*F119,2)</f>
        <v>0</v>
      </c>
      <c r="H119" s="163"/>
      <c r="I119" s="164">
        <f>ROUND(E119*H119,2)</f>
        <v>0</v>
      </c>
      <c r="J119" s="163"/>
      <c r="K119" s="164">
        <f>ROUND(E119*J119,2)</f>
        <v>0</v>
      </c>
      <c r="L119" s="164">
        <v>21</v>
      </c>
      <c r="M119" s="164">
        <f>G119*(1+L119/100)</f>
        <v>0</v>
      </c>
      <c r="N119" s="161">
        <v>2.7200000000000002E-3</v>
      </c>
      <c r="O119" s="161">
        <f>ROUND(E119*N119,5)</f>
        <v>4.8959999999999997E-2</v>
      </c>
      <c r="P119" s="161">
        <v>0</v>
      </c>
      <c r="Q119" s="161">
        <f>ROUND(E119*P119,5)</f>
        <v>0</v>
      </c>
      <c r="R119" s="161"/>
      <c r="S119" s="161"/>
      <c r="T119" s="165">
        <v>0.01</v>
      </c>
      <c r="U119" s="161">
        <f>ROUND(E119*T119,2)</f>
        <v>0.18</v>
      </c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 t="s">
        <v>163</v>
      </c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</row>
    <row r="120" spans="1:60" outlineLevel="1" x14ac:dyDescent="0.2">
      <c r="A120" s="158"/>
      <c r="B120" s="159"/>
      <c r="C120" s="167" t="s">
        <v>263</v>
      </c>
      <c r="D120" s="168"/>
      <c r="E120" s="169">
        <v>18</v>
      </c>
      <c r="F120" s="164"/>
      <c r="G120" s="164"/>
      <c r="H120" s="164"/>
      <c r="I120" s="164"/>
      <c r="J120" s="164"/>
      <c r="K120" s="164"/>
      <c r="L120" s="164"/>
      <c r="M120" s="164"/>
      <c r="N120" s="161"/>
      <c r="O120" s="161"/>
      <c r="P120" s="161"/>
      <c r="Q120" s="161"/>
      <c r="R120" s="161"/>
      <c r="S120" s="161"/>
      <c r="T120" s="165"/>
      <c r="U120" s="161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 t="s">
        <v>165</v>
      </c>
      <c r="AF120" s="166">
        <v>0</v>
      </c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">
      <c r="A121" s="158">
        <v>33</v>
      </c>
      <c r="B121" s="159" t="s">
        <v>264</v>
      </c>
      <c r="C121" s="160" t="s">
        <v>265</v>
      </c>
      <c r="D121" s="161" t="s">
        <v>182</v>
      </c>
      <c r="E121" s="162">
        <v>9</v>
      </c>
      <c r="F121" s="163"/>
      <c r="G121" s="164">
        <f>ROUND(E121*F121,2)</f>
        <v>0</v>
      </c>
      <c r="H121" s="163"/>
      <c r="I121" s="164">
        <f>ROUND(E121*H121,2)</f>
        <v>0</v>
      </c>
      <c r="J121" s="163"/>
      <c r="K121" s="164">
        <f>ROUND(E121*J121,2)</f>
        <v>0</v>
      </c>
      <c r="L121" s="164">
        <v>21</v>
      </c>
      <c r="M121" s="164">
        <f>G121*(1+L121/100)</f>
        <v>0</v>
      </c>
      <c r="N121" s="161">
        <v>0</v>
      </c>
      <c r="O121" s="161">
        <f>ROUND(E121*N121,5)</f>
        <v>0</v>
      </c>
      <c r="P121" s="161">
        <v>0</v>
      </c>
      <c r="Q121" s="161">
        <f>ROUND(E121*P121,5)</f>
        <v>0</v>
      </c>
      <c r="R121" s="161"/>
      <c r="S121" s="161"/>
      <c r="T121" s="165">
        <v>0.192</v>
      </c>
      <c r="U121" s="161">
        <f>ROUND(E121*T121,2)</f>
        <v>1.73</v>
      </c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 t="s">
        <v>163</v>
      </c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</row>
    <row r="122" spans="1:60" x14ac:dyDescent="0.2">
      <c r="A122" s="170" t="s">
        <v>158</v>
      </c>
      <c r="B122" s="171" t="s">
        <v>119</v>
      </c>
      <c r="C122" s="172" t="s">
        <v>120</v>
      </c>
      <c r="D122" s="173"/>
      <c r="E122" s="174"/>
      <c r="F122" s="175"/>
      <c r="G122" s="175">
        <f>SUMIF(AE123:AE135,"&lt;&gt;NOR",G123:G135)</f>
        <v>0</v>
      </c>
      <c r="H122" s="175"/>
      <c r="I122" s="175">
        <f>SUM(I123:I135)</f>
        <v>0</v>
      </c>
      <c r="J122" s="175"/>
      <c r="K122" s="175">
        <f>SUM(K123:K135)</f>
        <v>0</v>
      </c>
      <c r="L122" s="175"/>
      <c r="M122" s="175">
        <f>SUM(M123:M135)</f>
        <v>0</v>
      </c>
      <c r="N122" s="173"/>
      <c r="O122" s="173">
        <f>SUM(O123:O135)</f>
        <v>0</v>
      </c>
      <c r="P122" s="173"/>
      <c r="Q122" s="173">
        <f>SUM(Q123:Q135)</f>
        <v>0.84</v>
      </c>
      <c r="R122" s="173"/>
      <c r="S122" s="173"/>
      <c r="T122" s="176"/>
      <c r="U122" s="173">
        <f>SUM(U123:U135)</f>
        <v>4.97</v>
      </c>
      <c r="AE122" t="s">
        <v>159</v>
      </c>
    </row>
    <row r="123" spans="1:60" ht="22.5" outlineLevel="1" x14ac:dyDescent="0.2">
      <c r="A123" s="158">
        <v>34</v>
      </c>
      <c r="B123" s="159" t="s">
        <v>266</v>
      </c>
      <c r="C123" s="160" t="s">
        <v>267</v>
      </c>
      <c r="D123" s="161" t="s">
        <v>162</v>
      </c>
      <c r="E123" s="162">
        <v>2.8000000000000003</v>
      </c>
      <c r="F123" s="163"/>
      <c r="G123" s="164">
        <f>ROUND(E123*F123,2)</f>
        <v>0</v>
      </c>
      <c r="H123" s="163"/>
      <c r="I123" s="164">
        <f>ROUND(E123*H123,2)</f>
        <v>0</v>
      </c>
      <c r="J123" s="163"/>
      <c r="K123" s="164">
        <f>ROUND(E123*J123,2)</f>
        <v>0</v>
      </c>
      <c r="L123" s="164">
        <v>21</v>
      </c>
      <c r="M123" s="164">
        <f>G123*(1+L123/100)</f>
        <v>0</v>
      </c>
      <c r="N123" s="161">
        <v>0</v>
      </c>
      <c r="O123" s="161">
        <f>ROUND(E123*N123,5)</f>
        <v>0</v>
      </c>
      <c r="P123" s="161">
        <v>0.3</v>
      </c>
      <c r="Q123" s="161">
        <f>ROUND(E123*P123,5)</f>
        <v>0.84</v>
      </c>
      <c r="R123" s="161"/>
      <c r="S123" s="161"/>
      <c r="T123" s="165">
        <v>1.756</v>
      </c>
      <c r="U123" s="161">
        <f>ROUND(E123*T123,2)</f>
        <v>4.92</v>
      </c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 t="s">
        <v>163</v>
      </c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</row>
    <row r="124" spans="1:60" outlineLevel="1" x14ac:dyDescent="0.2">
      <c r="A124" s="158"/>
      <c r="B124" s="159"/>
      <c r="C124" s="250" t="s">
        <v>268</v>
      </c>
      <c r="D124" s="251"/>
      <c r="E124" s="252"/>
      <c r="F124" s="253"/>
      <c r="G124" s="254"/>
      <c r="H124" s="164"/>
      <c r="I124" s="164"/>
      <c r="J124" s="164"/>
      <c r="K124" s="164"/>
      <c r="L124" s="164"/>
      <c r="M124" s="164"/>
      <c r="N124" s="161"/>
      <c r="O124" s="161"/>
      <c r="P124" s="161"/>
      <c r="Q124" s="161"/>
      <c r="R124" s="161"/>
      <c r="S124" s="161"/>
      <c r="T124" s="165"/>
      <c r="U124" s="161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 t="s">
        <v>204</v>
      </c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77" t="str">
        <f>C124</f>
        <v>- rozebírání stávajícího zdiva z pískovcových kvádrů cca 600/300/300mm</v>
      </c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">
      <c r="A125" s="158"/>
      <c r="B125" s="159"/>
      <c r="C125" s="250" t="s">
        <v>269</v>
      </c>
      <c r="D125" s="251"/>
      <c r="E125" s="252"/>
      <c r="F125" s="253"/>
      <c r="G125" s="254"/>
      <c r="H125" s="164"/>
      <c r="I125" s="164"/>
      <c r="J125" s="164"/>
      <c r="K125" s="164"/>
      <c r="L125" s="164"/>
      <c r="M125" s="164"/>
      <c r="N125" s="161"/>
      <c r="O125" s="161"/>
      <c r="P125" s="161"/>
      <c r="Q125" s="161"/>
      <c r="R125" s="161"/>
      <c r="S125" s="161"/>
      <c r="T125" s="165"/>
      <c r="U125" s="161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 t="s">
        <v>204</v>
      </c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77" t="str">
        <f>C125</f>
        <v xml:space="preserve">  s ohledem na znovupoužití</v>
      </c>
      <c r="BB125" s="166"/>
      <c r="BC125" s="166"/>
      <c r="BD125" s="166"/>
      <c r="BE125" s="166"/>
      <c r="BF125" s="166"/>
      <c r="BG125" s="166"/>
      <c r="BH125" s="166"/>
    </row>
    <row r="126" spans="1:60" outlineLevel="1" x14ac:dyDescent="0.2">
      <c r="A126" s="158"/>
      <c r="B126" s="159"/>
      <c r="C126" s="250" t="s">
        <v>307</v>
      </c>
      <c r="D126" s="251"/>
      <c r="E126" s="252"/>
      <c r="F126" s="253"/>
      <c r="G126" s="254"/>
      <c r="H126" s="164"/>
      <c r="I126" s="164"/>
      <c r="J126" s="164"/>
      <c r="K126" s="164"/>
      <c r="L126" s="164"/>
      <c r="M126" s="164"/>
      <c r="N126" s="161"/>
      <c r="O126" s="161"/>
      <c r="P126" s="161"/>
      <c r="Q126" s="161"/>
      <c r="R126" s="161"/>
      <c r="S126" s="161"/>
      <c r="T126" s="165"/>
      <c r="U126" s="161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 t="s">
        <v>204</v>
      </c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77" t="str">
        <f>C126</f>
        <v>- včetně očíslování jednotlivých kvádrů před rozebráním</v>
      </c>
      <c r="BB126" s="166"/>
      <c r="BC126" s="166"/>
      <c r="BD126" s="166"/>
      <c r="BE126" s="166"/>
      <c r="BF126" s="166"/>
      <c r="BG126" s="166"/>
      <c r="BH126" s="166"/>
    </row>
    <row r="127" spans="1:60" outlineLevel="1" x14ac:dyDescent="0.2">
      <c r="A127" s="158"/>
      <c r="B127" s="159"/>
      <c r="C127" s="250" t="s">
        <v>308</v>
      </c>
      <c r="D127" s="251"/>
      <c r="E127" s="252"/>
      <c r="F127" s="253"/>
      <c r="G127" s="254"/>
      <c r="H127" s="164"/>
      <c r="I127" s="164"/>
      <c r="J127" s="164"/>
      <c r="K127" s="164"/>
      <c r="L127" s="164"/>
      <c r="M127" s="164"/>
      <c r="N127" s="161"/>
      <c r="O127" s="161"/>
      <c r="P127" s="161"/>
      <c r="Q127" s="161"/>
      <c r="R127" s="161"/>
      <c r="S127" s="161"/>
      <c r="T127" s="165"/>
      <c r="U127" s="161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 t="s">
        <v>204</v>
      </c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77" t="str">
        <f>C127</f>
        <v xml:space="preserve">  a dokumentace stávajícího stavu tak, aby je bylo možné vrátit na původní místo</v>
      </c>
      <c r="BB127" s="166"/>
      <c r="BC127" s="166"/>
      <c r="BD127" s="166"/>
      <c r="BE127" s="166"/>
      <c r="BF127" s="166"/>
      <c r="BG127" s="166"/>
      <c r="BH127" s="166"/>
    </row>
    <row r="128" spans="1:60" outlineLevel="1" x14ac:dyDescent="0.2">
      <c r="A128" s="158"/>
      <c r="B128" s="159"/>
      <c r="C128" s="250" t="s">
        <v>270</v>
      </c>
      <c r="D128" s="251"/>
      <c r="E128" s="252"/>
      <c r="F128" s="253"/>
      <c r="G128" s="254"/>
      <c r="H128" s="164"/>
      <c r="I128" s="164"/>
      <c r="J128" s="164"/>
      <c r="K128" s="164"/>
      <c r="L128" s="164"/>
      <c r="M128" s="164"/>
      <c r="N128" s="161"/>
      <c r="O128" s="161"/>
      <c r="P128" s="161"/>
      <c r="Q128" s="161"/>
      <c r="R128" s="161"/>
      <c r="S128" s="161"/>
      <c r="T128" s="165"/>
      <c r="U128" s="161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 t="s">
        <v>204</v>
      </c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77" t="str">
        <f>C128</f>
        <v xml:space="preserve">  a při přezdívání dodržet původní spárořez kamenného zdiva</v>
      </c>
      <c r="BB128" s="166"/>
      <c r="BC128" s="166"/>
      <c r="BD128" s="166"/>
      <c r="BE128" s="166"/>
      <c r="BF128" s="166"/>
      <c r="BG128" s="166"/>
      <c r="BH128" s="166"/>
    </row>
    <row r="129" spans="1:60" outlineLevel="1" x14ac:dyDescent="0.2">
      <c r="A129" s="158"/>
      <c r="B129" s="159"/>
      <c r="C129" s="167" t="s">
        <v>407</v>
      </c>
      <c r="D129" s="168"/>
      <c r="E129" s="169">
        <v>2.4300000000000002</v>
      </c>
      <c r="F129" s="164"/>
      <c r="G129" s="164"/>
      <c r="H129" s="164"/>
      <c r="I129" s="164"/>
      <c r="J129" s="164"/>
      <c r="K129" s="164"/>
      <c r="L129" s="164"/>
      <c r="M129" s="164"/>
      <c r="N129" s="161"/>
      <c r="O129" s="161"/>
      <c r="P129" s="161"/>
      <c r="Q129" s="161"/>
      <c r="R129" s="161"/>
      <c r="S129" s="161"/>
      <c r="T129" s="165"/>
      <c r="U129" s="161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 t="s">
        <v>165</v>
      </c>
      <c r="AF129" s="166">
        <v>0</v>
      </c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</row>
    <row r="130" spans="1:60" outlineLevel="1" x14ac:dyDescent="0.2">
      <c r="A130" s="158"/>
      <c r="B130" s="159"/>
      <c r="C130" s="167" t="s">
        <v>406</v>
      </c>
      <c r="D130" s="168"/>
      <c r="E130" s="169">
        <v>0.88200000000000001</v>
      </c>
      <c r="F130" s="164"/>
      <c r="G130" s="164"/>
      <c r="H130" s="164"/>
      <c r="I130" s="164"/>
      <c r="J130" s="164"/>
      <c r="K130" s="164"/>
      <c r="L130" s="164"/>
      <c r="M130" s="164"/>
      <c r="N130" s="161"/>
      <c r="O130" s="161"/>
      <c r="P130" s="161"/>
      <c r="Q130" s="161"/>
      <c r="R130" s="161"/>
      <c r="S130" s="161"/>
      <c r="T130" s="165"/>
      <c r="U130" s="161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 t="s">
        <v>165</v>
      </c>
      <c r="AF130" s="166">
        <v>0</v>
      </c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</row>
    <row r="131" spans="1:60" outlineLevel="1" x14ac:dyDescent="0.2">
      <c r="A131" s="158"/>
      <c r="B131" s="159"/>
      <c r="C131" s="167" t="s">
        <v>405</v>
      </c>
      <c r="D131" s="168"/>
      <c r="E131" s="169">
        <v>-0.58499999999999996</v>
      </c>
      <c r="F131" s="164"/>
      <c r="G131" s="164"/>
      <c r="H131" s="164"/>
      <c r="I131" s="164"/>
      <c r="J131" s="164"/>
      <c r="K131" s="164"/>
      <c r="L131" s="164"/>
      <c r="M131" s="164"/>
      <c r="N131" s="161"/>
      <c r="O131" s="161"/>
      <c r="P131" s="161"/>
      <c r="Q131" s="161"/>
      <c r="R131" s="161"/>
      <c r="S131" s="161"/>
      <c r="T131" s="165"/>
      <c r="U131" s="161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 t="s">
        <v>165</v>
      </c>
      <c r="AF131" s="166">
        <v>0</v>
      </c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</row>
    <row r="132" spans="1:60" outlineLevel="1" x14ac:dyDescent="0.2">
      <c r="A132" s="158"/>
      <c r="B132" s="159"/>
      <c r="C132" s="178" t="s">
        <v>222</v>
      </c>
      <c r="D132" s="179"/>
      <c r="E132" s="180">
        <v>2.7269999999999999</v>
      </c>
      <c r="F132" s="164"/>
      <c r="G132" s="164"/>
      <c r="H132" s="164"/>
      <c r="I132" s="164"/>
      <c r="J132" s="164"/>
      <c r="K132" s="164"/>
      <c r="L132" s="164"/>
      <c r="M132" s="164"/>
      <c r="N132" s="161"/>
      <c r="O132" s="161"/>
      <c r="P132" s="161"/>
      <c r="Q132" s="161"/>
      <c r="R132" s="161"/>
      <c r="S132" s="161"/>
      <c r="T132" s="165"/>
      <c r="U132" s="161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 t="s">
        <v>165</v>
      </c>
      <c r="AF132" s="166">
        <v>1</v>
      </c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</row>
    <row r="133" spans="1:60" outlineLevel="1" x14ac:dyDescent="0.2">
      <c r="A133" s="158"/>
      <c r="B133" s="159"/>
      <c r="C133" s="167" t="s">
        <v>404</v>
      </c>
      <c r="D133" s="168"/>
      <c r="E133" s="169">
        <v>7.2999999999999995E-2</v>
      </c>
      <c r="F133" s="164"/>
      <c r="G133" s="164"/>
      <c r="H133" s="164"/>
      <c r="I133" s="164"/>
      <c r="J133" s="164"/>
      <c r="K133" s="164"/>
      <c r="L133" s="164"/>
      <c r="M133" s="164"/>
      <c r="N133" s="161"/>
      <c r="O133" s="161"/>
      <c r="P133" s="161"/>
      <c r="Q133" s="161"/>
      <c r="R133" s="161"/>
      <c r="S133" s="161"/>
      <c r="T133" s="165"/>
      <c r="U133" s="161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 t="s">
        <v>165</v>
      </c>
      <c r="AF133" s="166">
        <v>0</v>
      </c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</row>
    <row r="134" spans="1:60" outlineLevel="1" x14ac:dyDescent="0.2">
      <c r="A134" s="158">
        <v>35</v>
      </c>
      <c r="B134" s="159" t="s">
        <v>273</v>
      </c>
      <c r="C134" s="160" t="s">
        <v>274</v>
      </c>
      <c r="D134" s="161" t="s">
        <v>275</v>
      </c>
      <c r="E134" s="162">
        <v>1</v>
      </c>
      <c r="F134" s="163"/>
      <c r="G134" s="164">
        <f>ROUND(E134*F134,2)</f>
        <v>0</v>
      </c>
      <c r="H134" s="163"/>
      <c r="I134" s="164">
        <f>ROUND(E134*H134,2)</f>
        <v>0</v>
      </c>
      <c r="J134" s="163"/>
      <c r="K134" s="164">
        <f>ROUND(E134*J134,2)</f>
        <v>0</v>
      </c>
      <c r="L134" s="164">
        <v>21</v>
      </c>
      <c r="M134" s="164">
        <f>G134*(1+L134/100)</f>
        <v>0</v>
      </c>
      <c r="N134" s="161">
        <v>0</v>
      </c>
      <c r="O134" s="161">
        <f>ROUND(E134*N134,5)</f>
        <v>0</v>
      </c>
      <c r="P134" s="161">
        <v>0</v>
      </c>
      <c r="Q134" s="161">
        <f>ROUND(E134*P134,5)</f>
        <v>0</v>
      </c>
      <c r="R134" s="161"/>
      <c r="S134" s="161"/>
      <c r="T134" s="165">
        <v>0.05</v>
      </c>
      <c r="U134" s="161">
        <f>ROUND(E134*T134,2)</f>
        <v>0.05</v>
      </c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 t="s">
        <v>163</v>
      </c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</row>
    <row r="135" spans="1:60" outlineLevel="1" x14ac:dyDescent="0.2">
      <c r="A135" s="158"/>
      <c r="B135" s="159"/>
      <c r="C135" s="167" t="s">
        <v>403</v>
      </c>
      <c r="D135" s="168"/>
      <c r="E135" s="169">
        <v>1</v>
      </c>
      <c r="F135" s="164"/>
      <c r="G135" s="164"/>
      <c r="H135" s="164"/>
      <c r="I135" s="164"/>
      <c r="J135" s="164"/>
      <c r="K135" s="164"/>
      <c r="L135" s="164"/>
      <c r="M135" s="164"/>
      <c r="N135" s="161"/>
      <c r="O135" s="161"/>
      <c r="P135" s="161"/>
      <c r="Q135" s="161"/>
      <c r="R135" s="161"/>
      <c r="S135" s="161"/>
      <c r="T135" s="165"/>
      <c r="U135" s="161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 t="s">
        <v>165</v>
      </c>
      <c r="AF135" s="166">
        <v>0</v>
      </c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</row>
    <row r="136" spans="1:60" x14ac:dyDescent="0.2">
      <c r="A136" s="170" t="s">
        <v>158</v>
      </c>
      <c r="B136" s="171" t="s">
        <v>121</v>
      </c>
      <c r="C136" s="172" t="s">
        <v>122</v>
      </c>
      <c r="D136" s="173"/>
      <c r="E136" s="174"/>
      <c r="F136" s="175"/>
      <c r="G136" s="175">
        <f>SUMIF(AE137:AE148,"&lt;&gt;NOR",G137:G148)</f>
        <v>0</v>
      </c>
      <c r="H136" s="175"/>
      <c r="I136" s="175">
        <f>SUM(I137:I148)</f>
        <v>0</v>
      </c>
      <c r="J136" s="175"/>
      <c r="K136" s="175">
        <f>SUM(K137:K148)</f>
        <v>0</v>
      </c>
      <c r="L136" s="175"/>
      <c r="M136" s="175">
        <f>SUM(M137:M148)</f>
        <v>0</v>
      </c>
      <c r="N136" s="173"/>
      <c r="O136" s="173">
        <f>SUM(O137:O148)</f>
        <v>6.2395500000000004</v>
      </c>
      <c r="P136" s="173"/>
      <c r="Q136" s="173">
        <f>SUM(Q137:Q148)</f>
        <v>0</v>
      </c>
      <c r="R136" s="173"/>
      <c r="S136" s="173"/>
      <c r="T136" s="176"/>
      <c r="U136" s="173">
        <f>SUM(U137:U148)</f>
        <v>26.47</v>
      </c>
      <c r="AE136" t="s">
        <v>159</v>
      </c>
    </row>
    <row r="137" spans="1:60" outlineLevel="1" x14ac:dyDescent="0.2">
      <c r="A137" s="158">
        <v>36</v>
      </c>
      <c r="B137" s="159" t="s">
        <v>276</v>
      </c>
      <c r="C137" s="160" t="s">
        <v>277</v>
      </c>
      <c r="D137" s="161" t="s">
        <v>278</v>
      </c>
      <c r="E137" s="162">
        <v>4.4000000000000004</v>
      </c>
      <c r="F137" s="163"/>
      <c r="G137" s="164">
        <f>ROUND(E137*F137,2)</f>
        <v>0</v>
      </c>
      <c r="H137" s="163"/>
      <c r="I137" s="164">
        <f>ROUND(E137*H137,2)</f>
        <v>0</v>
      </c>
      <c r="J137" s="163"/>
      <c r="K137" s="164">
        <f>ROUND(E137*J137,2)</f>
        <v>0</v>
      </c>
      <c r="L137" s="164">
        <v>21</v>
      </c>
      <c r="M137" s="164">
        <f>G137*(1+L137/100)</f>
        <v>0</v>
      </c>
      <c r="N137" s="161">
        <v>1.8079999999999999E-2</v>
      </c>
      <c r="O137" s="161">
        <f>ROUND(E137*N137,5)</f>
        <v>7.9549999999999996E-2</v>
      </c>
      <c r="P137" s="161">
        <v>0</v>
      </c>
      <c r="Q137" s="161">
        <f>ROUND(E137*P137,5)</f>
        <v>0</v>
      </c>
      <c r="R137" s="161"/>
      <c r="S137" s="161"/>
      <c r="T137" s="165">
        <v>0.52</v>
      </c>
      <c r="U137" s="161">
        <f>ROUND(E137*T137,2)</f>
        <v>2.29</v>
      </c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 t="s">
        <v>163</v>
      </c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</row>
    <row r="138" spans="1:60" ht="22.5" outlineLevel="1" x14ac:dyDescent="0.2">
      <c r="A138" s="158"/>
      <c r="B138" s="159"/>
      <c r="C138" s="167" t="s">
        <v>279</v>
      </c>
      <c r="D138" s="168"/>
      <c r="E138" s="169"/>
      <c r="F138" s="164"/>
      <c r="G138" s="164"/>
      <c r="H138" s="164"/>
      <c r="I138" s="164"/>
      <c r="J138" s="164"/>
      <c r="K138" s="164"/>
      <c r="L138" s="164"/>
      <c r="M138" s="164"/>
      <c r="N138" s="161"/>
      <c r="O138" s="161"/>
      <c r="P138" s="161"/>
      <c r="Q138" s="161"/>
      <c r="R138" s="161"/>
      <c r="S138" s="161"/>
      <c r="T138" s="165"/>
      <c r="U138" s="161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 t="s">
        <v>165</v>
      </c>
      <c r="AF138" s="166">
        <v>0</v>
      </c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</row>
    <row r="139" spans="1:60" outlineLevel="1" x14ac:dyDescent="0.2">
      <c r="A139" s="158"/>
      <c r="B139" s="159"/>
      <c r="C139" s="167" t="s">
        <v>402</v>
      </c>
      <c r="D139" s="168"/>
      <c r="E139" s="169">
        <v>4.4000000000000004</v>
      </c>
      <c r="F139" s="164"/>
      <c r="G139" s="164"/>
      <c r="H139" s="164"/>
      <c r="I139" s="164"/>
      <c r="J139" s="164"/>
      <c r="K139" s="164"/>
      <c r="L139" s="164"/>
      <c r="M139" s="164"/>
      <c r="N139" s="161"/>
      <c r="O139" s="161"/>
      <c r="P139" s="161"/>
      <c r="Q139" s="161"/>
      <c r="R139" s="161"/>
      <c r="S139" s="161"/>
      <c r="T139" s="165"/>
      <c r="U139" s="161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 t="s">
        <v>165</v>
      </c>
      <c r="AF139" s="166">
        <v>0</v>
      </c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</row>
    <row r="140" spans="1:60" outlineLevel="1" x14ac:dyDescent="0.2">
      <c r="A140" s="158">
        <v>37</v>
      </c>
      <c r="B140" s="159" t="s">
        <v>280</v>
      </c>
      <c r="C140" s="160" t="s">
        <v>281</v>
      </c>
      <c r="D140" s="161" t="s">
        <v>162</v>
      </c>
      <c r="E140" s="162">
        <v>2.8</v>
      </c>
      <c r="F140" s="163"/>
      <c r="G140" s="164">
        <f>ROUND(E140*F140,2)</f>
        <v>0</v>
      </c>
      <c r="H140" s="163"/>
      <c r="I140" s="164">
        <f>ROUND(E140*H140,2)</f>
        <v>0</v>
      </c>
      <c r="J140" s="163"/>
      <c r="K140" s="164">
        <f>ROUND(E140*J140,2)</f>
        <v>0</v>
      </c>
      <c r="L140" s="164">
        <v>21</v>
      </c>
      <c r="M140" s="164">
        <f>G140*(1+L140/100)</f>
        <v>0</v>
      </c>
      <c r="N140" s="161">
        <v>2.2000000000000002</v>
      </c>
      <c r="O140" s="161">
        <f>ROUND(E140*N140,5)</f>
        <v>6.16</v>
      </c>
      <c r="P140" s="161">
        <v>0</v>
      </c>
      <c r="Q140" s="161">
        <f>ROUND(E140*P140,5)</f>
        <v>0</v>
      </c>
      <c r="R140" s="161"/>
      <c r="S140" s="161"/>
      <c r="T140" s="165">
        <v>7.4139999999999997</v>
      </c>
      <c r="U140" s="161">
        <f>ROUND(E140*T140,2)</f>
        <v>20.76</v>
      </c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 t="s">
        <v>163</v>
      </c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</row>
    <row r="141" spans="1:60" outlineLevel="1" x14ac:dyDescent="0.2">
      <c r="A141" s="158">
        <v>38</v>
      </c>
      <c r="B141" s="159" t="s">
        <v>282</v>
      </c>
      <c r="C141" s="160" t="s">
        <v>283</v>
      </c>
      <c r="D141" s="161" t="s">
        <v>247</v>
      </c>
      <c r="E141" s="162">
        <v>1.5049999999999999</v>
      </c>
      <c r="F141" s="163"/>
      <c r="G141" s="164">
        <f>ROUND(E141*F141,2)</f>
        <v>0</v>
      </c>
      <c r="H141" s="163"/>
      <c r="I141" s="164">
        <f>ROUND(E141*H141,2)</f>
        <v>0</v>
      </c>
      <c r="J141" s="163"/>
      <c r="K141" s="164">
        <f>ROUND(E141*J141,2)</f>
        <v>0</v>
      </c>
      <c r="L141" s="164">
        <v>21</v>
      </c>
      <c r="M141" s="164">
        <f>G141*(1+L141/100)</f>
        <v>0</v>
      </c>
      <c r="N141" s="161">
        <v>0</v>
      </c>
      <c r="O141" s="161">
        <f>ROUND(E141*N141,5)</f>
        <v>0</v>
      </c>
      <c r="P141" s="161">
        <v>0</v>
      </c>
      <c r="Q141" s="161">
        <f>ROUND(E141*P141,5)</f>
        <v>0</v>
      </c>
      <c r="R141" s="161"/>
      <c r="S141" s="161"/>
      <c r="T141" s="165">
        <v>0.94199999999999995</v>
      </c>
      <c r="U141" s="161">
        <f>ROUND(E141*T141,2)</f>
        <v>1.42</v>
      </c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 t="s">
        <v>163</v>
      </c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</row>
    <row r="142" spans="1:60" outlineLevel="1" x14ac:dyDescent="0.2">
      <c r="A142" s="158"/>
      <c r="B142" s="159"/>
      <c r="C142" s="167" t="s">
        <v>401</v>
      </c>
      <c r="D142" s="168"/>
      <c r="E142" s="169">
        <v>1.5049999999999999</v>
      </c>
      <c r="F142" s="164"/>
      <c r="G142" s="164"/>
      <c r="H142" s="164"/>
      <c r="I142" s="164"/>
      <c r="J142" s="164"/>
      <c r="K142" s="164"/>
      <c r="L142" s="164"/>
      <c r="M142" s="164"/>
      <c r="N142" s="161"/>
      <c r="O142" s="161"/>
      <c r="P142" s="161"/>
      <c r="Q142" s="161"/>
      <c r="R142" s="161"/>
      <c r="S142" s="161"/>
      <c r="T142" s="165"/>
      <c r="U142" s="161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 t="s">
        <v>165</v>
      </c>
      <c r="AF142" s="166">
        <v>0</v>
      </c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</row>
    <row r="143" spans="1:60" outlineLevel="1" x14ac:dyDescent="0.2">
      <c r="A143" s="158">
        <v>39</v>
      </c>
      <c r="B143" s="159" t="s">
        <v>284</v>
      </c>
      <c r="C143" s="160" t="s">
        <v>285</v>
      </c>
      <c r="D143" s="161" t="s">
        <v>247</v>
      </c>
      <c r="E143" s="162">
        <v>12.04</v>
      </c>
      <c r="F143" s="163"/>
      <c r="G143" s="164">
        <f>ROUND(E143*F143,2)</f>
        <v>0</v>
      </c>
      <c r="H143" s="163"/>
      <c r="I143" s="164">
        <f>ROUND(E143*H143,2)</f>
        <v>0</v>
      </c>
      <c r="J143" s="163"/>
      <c r="K143" s="164">
        <f>ROUND(E143*J143,2)</f>
        <v>0</v>
      </c>
      <c r="L143" s="164">
        <v>21</v>
      </c>
      <c r="M143" s="164">
        <f>G143*(1+L143/100)</f>
        <v>0</v>
      </c>
      <c r="N143" s="161">
        <v>0</v>
      </c>
      <c r="O143" s="161">
        <f>ROUND(E143*N143,5)</f>
        <v>0</v>
      </c>
      <c r="P143" s="161">
        <v>0</v>
      </c>
      <c r="Q143" s="161">
        <f>ROUND(E143*P143,5)</f>
        <v>0</v>
      </c>
      <c r="R143" s="161"/>
      <c r="S143" s="161"/>
      <c r="T143" s="165">
        <v>0.105</v>
      </c>
      <c r="U143" s="161">
        <f>ROUND(E143*T143,2)</f>
        <v>1.26</v>
      </c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 t="s">
        <v>163</v>
      </c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</row>
    <row r="144" spans="1:60" outlineLevel="1" x14ac:dyDescent="0.2">
      <c r="A144" s="158"/>
      <c r="B144" s="159"/>
      <c r="C144" s="167" t="s">
        <v>400</v>
      </c>
      <c r="D144" s="168"/>
      <c r="E144" s="169">
        <v>12.04</v>
      </c>
      <c r="F144" s="164"/>
      <c r="G144" s="164"/>
      <c r="H144" s="164"/>
      <c r="I144" s="164"/>
      <c r="J144" s="164"/>
      <c r="K144" s="164"/>
      <c r="L144" s="164"/>
      <c r="M144" s="164"/>
      <c r="N144" s="161"/>
      <c r="O144" s="161"/>
      <c r="P144" s="161"/>
      <c r="Q144" s="161"/>
      <c r="R144" s="161"/>
      <c r="S144" s="161"/>
      <c r="T144" s="165"/>
      <c r="U144" s="161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 t="s">
        <v>165</v>
      </c>
      <c r="AF144" s="166">
        <v>0</v>
      </c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</row>
    <row r="145" spans="1:60" outlineLevel="1" x14ac:dyDescent="0.2">
      <c r="A145" s="158">
        <v>40</v>
      </c>
      <c r="B145" s="159" t="s">
        <v>286</v>
      </c>
      <c r="C145" s="160" t="s">
        <v>287</v>
      </c>
      <c r="D145" s="161" t="s">
        <v>247</v>
      </c>
      <c r="E145" s="162">
        <v>1.5049999999999999</v>
      </c>
      <c r="F145" s="163"/>
      <c r="G145" s="164">
        <f>ROUND(E145*F145,2)</f>
        <v>0</v>
      </c>
      <c r="H145" s="163"/>
      <c r="I145" s="164">
        <f>ROUND(E145*H145,2)</f>
        <v>0</v>
      </c>
      <c r="J145" s="163"/>
      <c r="K145" s="164">
        <f>ROUND(E145*J145,2)</f>
        <v>0</v>
      </c>
      <c r="L145" s="164">
        <v>21</v>
      </c>
      <c r="M145" s="164">
        <f>G145*(1+L145/100)</f>
        <v>0</v>
      </c>
      <c r="N145" s="161">
        <v>0</v>
      </c>
      <c r="O145" s="161">
        <f>ROUND(E145*N145,5)</f>
        <v>0</v>
      </c>
      <c r="P145" s="161">
        <v>0</v>
      </c>
      <c r="Q145" s="161">
        <f>ROUND(E145*P145,5)</f>
        <v>0</v>
      </c>
      <c r="R145" s="161"/>
      <c r="S145" s="161"/>
      <c r="T145" s="165">
        <v>0.49</v>
      </c>
      <c r="U145" s="161">
        <f>ROUND(E145*T145,2)</f>
        <v>0.74</v>
      </c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 t="s">
        <v>163</v>
      </c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</row>
    <row r="146" spans="1:60" outlineLevel="1" x14ac:dyDescent="0.2">
      <c r="A146" s="158">
        <v>41</v>
      </c>
      <c r="B146" s="159" t="s">
        <v>288</v>
      </c>
      <c r="C146" s="160" t="s">
        <v>289</v>
      </c>
      <c r="D146" s="161" t="s">
        <v>247</v>
      </c>
      <c r="E146" s="162">
        <v>21.07</v>
      </c>
      <c r="F146" s="163"/>
      <c r="G146" s="164">
        <f>ROUND(E146*F146,2)</f>
        <v>0</v>
      </c>
      <c r="H146" s="163"/>
      <c r="I146" s="164">
        <f>ROUND(E146*H146,2)</f>
        <v>0</v>
      </c>
      <c r="J146" s="163"/>
      <c r="K146" s="164">
        <f>ROUND(E146*J146,2)</f>
        <v>0</v>
      </c>
      <c r="L146" s="164">
        <v>21</v>
      </c>
      <c r="M146" s="164">
        <f>G146*(1+L146/100)</f>
        <v>0</v>
      </c>
      <c r="N146" s="161">
        <v>0</v>
      </c>
      <c r="O146" s="161">
        <f>ROUND(E146*N146,5)</f>
        <v>0</v>
      </c>
      <c r="P146" s="161">
        <v>0</v>
      </c>
      <c r="Q146" s="161">
        <f>ROUND(E146*P146,5)</f>
        <v>0</v>
      </c>
      <c r="R146" s="161"/>
      <c r="S146" s="161"/>
      <c r="T146" s="165">
        <v>0</v>
      </c>
      <c r="U146" s="161">
        <f>ROUND(E146*T146,2)</f>
        <v>0</v>
      </c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 t="s">
        <v>163</v>
      </c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</row>
    <row r="147" spans="1:60" outlineLevel="1" x14ac:dyDescent="0.2">
      <c r="A147" s="158"/>
      <c r="B147" s="159"/>
      <c r="C147" s="167" t="s">
        <v>399</v>
      </c>
      <c r="D147" s="168"/>
      <c r="E147" s="169">
        <v>21.07</v>
      </c>
      <c r="F147" s="164"/>
      <c r="G147" s="164"/>
      <c r="H147" s="164"/>
      <c r="I147" s="164"/>
      <c r="J147" s="164"/>
      <c r="K147" s="164"/>
      <c r="L147" s="164"/>
      <c r="M147" s="164"/>
      <c r="N147" s="161"/>
      <c r="O147" s="161"/>
      <c r="P147" s="161"/>
      <c r="Q147" s="161"/>
      <c r="R147" s="161"/>
      <c r="S147" s="161"/>
      <c r="T147" s="165"/>
      <c r="U147" s="161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 t="s">
        <v>165</v>
      </c>
      <c r="AF147" s="166">
        <v>0</v>
      </c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</row>
    <row r="148" spans="1:60" outlineLevel="1" x14ac:dyDescent="0.2">
      <c r="A148" s="158">
        <v>42</v>
      </c>
      <c r="B148" s="159" t="s">
        <v>290</v>
      </c>
      <c r="C148" s="160" t="s">
        <v>291</v>
      </c>
      <c r="D148" s="161" t="s">
        <v>247</v>
      </c>
      <c r="E148" s="162">
        <v>1.5049999999999999</v>
      </c>
      <c r="F148" s="163"/>
      <c r="G148" s="164">
        <f>ROUND(E148*F148,2)</f>
        <v>0</v>
      </c>
      <c r="H148" s="163"/>
      <c r="I148" s="164">
        <f>ROUND(E148*H148,2)</f>
        <v>0</v>
      </c>
      <c r="J148" s="163"/>
      <c r="K148" s="164">
        <f>ROUND(E148*J148,2)</f>
        <v>0</v>
      </c>
      <c r="L148" s="164">
        <v>21</v>
      </c>
      <c r="M148" s="164">
        <f>G148*(1+L148/100)</f>
        <v>0</v>
      </c>
      <c r="N148" s="161">
        <v>0</v>
      </c>
      <c r="O148" s="161">
        <f>ROUND(E148*N148,5)</f>
        <v>0</v>
      </c>
      <c r="P148" s="161">
        <v>0</v>
      </c>
      <c r="Q148" s="161">
        <f>ROUND(E148*P148,5)</f>
        <v>0</v>
      </c>
      <c r="R148" s="161"/>
      <c r="S148" s="161"/>
      <c r="T148" s="165">
        <v>0</v>
      </c>
      <c r="U148" s="161">
        <f>ROUND(E148*T148,2)</f>
        <v>0</v>
      </c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 t="s">
        <v>163</v>
      </c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</row>
    <row r="149" spans="1:60" x14ac:dyDescent="0.2">
      <c r="A149" s="170" t="s">
        <v>158</v>
      </c>
      <c r="B149" s="171" t="s">
        <v>123</v>
      </c>
      <c r="C149" s="172" t="s">
        <v>124</v>
      </c>
      <c r="D149" s="173"/>
      <c r="E149" s="174"/>
      <c r="F149" s="175"/>
      <c r="G149" s="175">
        <f>SUMIF(AE150:AE151,"&lt;&gt;NOR",G150:G151)</f>
        <v>0</v>
      </c>
      <c r="H149" s="175"/>
      <c r="I149" s="175">
        <f>SUM(I150:I151)</f>
        <v>0</v>
      </c>
      <c r="J149" s="175"/>
      <c r="K149" s="175">
        <f>SUM(K150:K151)</f>
        <v>0</v>
      </c>
      <c r="L149" s="175"/>
      <c r="M149" s="175">
        <f>SUM(M150:M151)</f>
        <v>0</v>
      </c>
      <c r="N149" s="173"/>
      <c r="O149" s="173">
        <f>SUM(O150:O151)</f>
        <v>0</v>
      </c>
      <c r="P149" s="173"/>
      <c r="Q149" s="173">
        <f>SUM(Q150:Q151)</f>
        <v>0</v>
      </c>
      <c r="R149" s="173"/>
      <c r="S149" s="173"/>
      <c r="T149" s="176"/>
      <c r="U149" s="173">
        <f>SUM(U150:U151)</f>
        <v>17.14</v>
      </c>
      <c r="AE149" t="s">
        <v>159</v>
      </c>
    </row>
    <row r="150" spans="1:60" outlineLevel="1" x14ac:dyDescent="0.2">
      <c r="A150" s="158">
        <v>43</v>
      </c>
      <c r="B150" s="159" t="s">
        <v>292</v>
      </c>
      <c r="C150" s="160" t="s">
        <v>293</v>
      </c>
      <c r="D150" s="161" t="s">
        <v>247</v>
      </c>
      <c r="E150" s="162">
        <v>18.263999999999999</v>
      </c>
      <c r="F150" s="163"/>
      <c r="G150" s="164">
        <f>ROUND(E150*F150,2)</f>
        <v>0</v>
      </c>
      <c r="H150" s="163"/>
      <c r="I150" s="164">
        <f>ROUND(E150*H150,2)</f>
        <v>0</v>
      </c>
      <c r="J150" s="163"/>
      <c r="K150" s="164">
        <f>ROUND(E150*J150,2)</f>
        <v>0</v>
      </c>
      <c r="L150" s="164">
        <v>21</v>
      </c>
      <c r="M150" s="164">
        <f>G150*(1+L150/100)</f>
        <v>0</v>
      </c>
      <c r="N150" s="161">
        <v>0</v>
      </c>
      <c r="O150" s="161">
        <f>ROUND(E150*N150,5)</f>
        <v>0</v>
      </c>
      <c r="P150" s="161">
        <v>0</v>
      </c>
      <c r="Q150" s="161">
        <f>ROUND(E150*P150,5)</f>
        <v>0</v>
      </c>
      <c r="R150" s="161"/>
      <c r="S150" s="161"/>
      <c r="T150" s="165">
        <v>0.9385</v>
      </c>
      <c r="U150" s="161">
        <f>ROUND(E150*T150,2)</f>
        <v>17.14</v>
      </c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 t="s">
        <v>163</v>
      </c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</row>
    <row r="151" spans="1:60" outlineLevel="1" x14ac:dyDescent="0.2">
      <c r="A151" s="158"/>
      <c r="B151" s="159"/>
      <c r="C151" s="167" t="s">
        <v>398</v>
      </c>
      <c r="D151" s="168"/>
      <c r="E151" s="169">
        <v>18.263999999999999</v>
      </c>
      <c r="F151" s="164"/>
      <c r="G151" s="164"/>
      <c r="H151" s="164"/>
      <c r="I151" s="164"/>
      <c r="J151" s="164"/>
      <c r="K151" s="164"/>
      <c r="L151" s="164"/>
      <c r="M151" s="164"/>
      <c r="N151" s="161"/>
      <c r="O151" s="161"/>
      <c r="P151" s="161"/>
      <c r="Q151" s="161"/>
      <c r="R151" s="161"/>
      <c r="S151" s="161"/>
      <c r="T151" s="165"/>
      <c r="U151" s="161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 t="s">
        <v>165</v>
      </c>
      <c r="AF151" s="166">
        <v>0</v>
      </c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</row>
    <row r="152" spans="1:60" x14ac:dyDescent="0.2">
      <c r="A152" s="170" t="s">
        <v>158</v>
      </c>
      <c r="B152" s="171" t="s">
        <v>125</v>
      </c>
      <c r="C152" s="172" t="s">
        <v>126</v>
      </c>
      <c r="D152" s="173"/>
      <c r="E152" s="174"/>
      <c r="F152" s="175"/>
      <c r="G152" s="175">
        <f>SUMIF(AE153:AE160,"&lt;&gt;NOR",G153:G160)</f>
        <v>0</v>
      </c>
      <c r="H152" s="175"/>
      <c r="I152" s="175">
        <f>SUM(I153:I160)</f>
        <v>0</v>
      </c>
      <c r="J152" s="175"/>
      <c r="K152" s="175">
        <f>SUM(K153:K160)</f>
        <v>0</v>
      </c>
      <c r="L152" s="175"/>
      <c r="M152" s="175">
        <f>SUM(M153:M160)</f>
        <v>0</v>
      </c>
      <c r="N152" s="173"/>
      <c r="O152" s="173">
        <f>SUM(O153:O160)</f>
        <v>0</v>
      </c>
      <c r="P152" s="173"/>
      <c r="Q152" s="173">
        <f>SUM(Q153:Q160)</f>
        <v>0</v>
      </c>
      <c r="R152" s="173"/>
      <c r="S152" s="173"/>
      <c r="T152" s="176"/>
      <c r="U152" s="173">
        <f>SUM(U153:U160)</f>
        <v>0</v>
      </c>
      <c r="AE152" t="s">
        <v>159</v>
      </c>
    </row>
    <row r="153" spans="1:60" ht="22.5" outlineLevel="1" x14ac:dyDescent="0.2">
      <c r="A153" s="158">
        <v>44</v>
      </c>
      <c r="B153" s="159" t="s">
        <v>397</v>
      </c>
      <c r="C153" s="160" t="s">
        <v>396</v>
      </c>
      <c r="D153" s="161" t="s">
        <v>275</v>
      </c>
      <c r="E153" s="162">
        <v>1</v>
      </c>
      <c r="F153" s="163"/>
      <c r="G153" s="164">
        <f>ROUND(E153*F153,2)</f>
        <v>0</v>
      </c>
      <c r="H153" s="163"/>
      <c r="I153" s="164">
        <f>ROUND(E153*H153,2)</f>
        <v>0</v>
      </c>
      <c r="J153" s="163"/>
      <c r="K153" s="164">
        <f>ROUND(E153*J153,2)</f>
        <v>0</v>
      </c>
      <c r="L153" s="164">
        <v>21</v>
      </c>
      <c r="M153" s="164">
        <f>G153*(1+L153/100)</f>
        <v>0</v>
      </c>
      <c r="N153" s="161">
        <v>0</v>
      </c>
      <c r="O153" s="161">
        <f>ROUND(E153*N153,5)</f>
        <v>0</v>
      </c>
      <c r="P153" s="161">
        <v>0</v>
      </c>
      <c r="Q153" s="161">
        <f>ROUND(E153*P153,5)</f>
        <v>0</v>
      </c>
      <c r="R153" s="161"/>
      <c r="S153" s="161"/>
      <c r="T153" s="165">
        <v>0</v>
      </c>
      <c r="U153" s="161">
        <f>ROUND(E153*T153,2)</f>
        <v>0</v>
      </c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 t="s">
        <v>163</v>
      </c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60" outlineLevel="1" x14ac:dyDescent="0.2">
      <c r="A154" s="158"/>
      <c r="B154" s="159"/>
      <c r="C154" s="250" t="s">
        <v>294</v>
      </c>
      <c r="D154" s="251"/>
      <c r="E154" s="252"/>
      <c r="F154" s="253"/>
      <c r="G154" s="254"/>
      <c r="H154" s="164"/>
      <c r="I154" s="164"/>
      <c r="J154" s="164"/>
      <c r="K154" s="164"/>
      <c r="L154" s="164"/>
      <c r="M154" s="164"/>
      <c r="N154" s="161"/>
      <c r="O154" s="161"/>
      <c r="P154" s="161"/>
      <c r="Q154" s="161"/>
      <c r="R154" s="161"/>
      <c r="S154" s="161"/>
      <c r="T154" s="165"/>
      <c r="U154" s="161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 t="s">
        <v>204</v>
      </c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77" t="str">
        <f t="shared" ref="BA154:BA160" si="1">C154</f>
        <v>- dveře atypické jednokřídlové se svisle kladenými širokými prkny</v>
      </c>
      <c r="BB154" s="166"/>
      <c r="BC154" s="166"/>
      <c r="BD154" s="166"/>
      <c r="BE154" s="166"/>
      <c r="BF154" s="166"/>
      <c r="BG154" s="166"/>
      <c r="BH154" s="166"/>
    </row>
    <row r="155" spans="1:60" outlineLevel="1" x14ac:dyDescent="0.2">
      <c r="A155" s="158"/>
      <c r="B155" s="159"/>
      <c r="C155" s="250" t="s">
        <v>295</v>
      </c>
      <c r="D155" s="251"/>
      <c r="E155" s="252"/>
      <c r="F155" s="253"/>
      <c r="G155" s="254"/>
      <c r="H155" s="164"/>
      <c r="I155" s="164"/>
      <c r="J155" s="164"/>
      <c r="K155" s="164"/>
      <c r="L155" s="164"/>
      <c r="M155" s="164"/>
      <c r="N155" s="161"/>
      <c r="O155" s="161"/>
      <c r="P155" s="161"/>
      <c r="Q155" s="161"/>
      <c r="R155" s="161"/>
      <c r="S155" s="161"/>
      <c r="T155" s="165"/>
      <c r="U155" s="161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 t="s">
        <v>204</v>
      </c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77" t="str">
        <f t="shared" si="1"/>
        <v xml:space="preserve">  s přímými kovanými závěsy</v>
      </c>
      <c r="BB155" s="166"/>
      <c r="BC155" s="166"/>
      <c r="BD155" s="166"/>
      <c r="BE155" s="166"/>
      <c r="BF155" s="166"/>
      <c r="BG155" s="166"/>
      <c r="BH155" s="166"/>
    </row>
    <row r="156" spans="1:60" outlineLevel="1" x14ac:dyDescent="0.2">
      <c r="A156" s="158"/>
      <c r="B156" s="159"/>
      <c r="C156" s="250" t="s">
        <v>317</v>
      </c>
      <c r="D156" s="251"/>
      <c r="E156" s="252"/>
      <c r="F156" s="253"/>
      <c r="G156" s="254"/>
      <c r="H156" s="164"/>
      <c r="I156" s="164"/>
      <c r="J156" s="164"/>
      <c r="K156" s="164"/>
      <c r="L156" s="164"/>
      <c r="M156" s="164"/>
      <c r="N156" s="161"/>
      <c r="O156" s="161"/>
      <c r="P156" s="161"/>
      <c r="Q156" s="161"/>
      <c r="R156" s="161"/>
      <c r="S156" s="161"/>
      <c r="T156" s="165"/>
      <c r="U156" s="161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 t="s">
        <v>204</v>
      </c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77" t="str">
        <f t="shared" si="1"/>
        <v>- kování ze stávajících demontovaných dveří</v>
      </c>
      <c r="BB156" s="166"/>
      <c r="BC156" s="166"/>
      <c r="BD156" s="166"/>
      <c r="BE156" s="166"/>
      <c r="BF156" s="166"/>
      <c r="BG156" s="166"/>
      <c r="BH156" s="166"/>
    </row>
    <row r="157" spans="1:60" outlineLevel="1" x14ac:dyDescent="0.2">
      <c r="A157" s="158"/>
      <c r="B157" s="159"/>
      <c r="C157" s="250" t="s">
        <v>316</v>
      </c>
      <c r="D157" s="251"/>
      <c r="E157" s="252"/>
      <c r="F157" s="253"/>
      <c r="G157" s="254"/>
      <c r="H157" s="164"/>
      <c r="I157" s="164"/>
      <c r="J157" s="164"/>
      <c r="K157" s="164"/>
      <c r="L157" s="164"/>
      <c r="M157" s="164"/>
      <c r="N157" s="161"/>
      <c r="O157" s="161"/>
      <c r="P157" s="161"/>
      <c r="Q157" s="161"/>
      <c r="R157" s="161"/>
      <c r="S157" s="161"/>
      <c r="T157" s="165"/>
      <c r="U157" s="161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 t="s">
        <v>204</v>
      </c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77" t="str">
        <f t="shared" si="1"/>
        <v xml:space="preserve">  obnovené a doplněné jako kopie původních prvků</v>
      </c>
      <c r="BB157" s="166"/>
      <c r="BC157" s="166"/>
      <c r="BD157" s="166"/>
      <c r="BE157" s="166"/>
      <c r="BF157" s="166"/>
      <c r="BG157" s="166"/>
      <c r="BH157" s="166"/>
    </row>
    <row r="158" spans="1:60" outlineLevel="1" x14ac:dyDescent="0.2">
      <c r="A158" s="158"/>
      <c r="B158" s="159"/>
      <c r="C158" s="250" t="s">
        <v>296</v>
      </c>
      <c r="D158" s="251"/>
      <c r="E158" s="252"/>
      <c r="F158" s="253"/>
      <c r="G158" s="254"/>
      <c r="H158" s="164"/>
      <c r="I158" s="164"/>
      <c r="J158" s="164"/>
      <c r="K158" s="164"/>
      <c r="L158" s="164"/>
      <c r="M158" s="164"/>
      <c r="N158" s="161"/>
      <c r="O158" s="161"/>
      <c r="P158" s="161"/>
      <c r="Q158" s="161"/>
      <c r="R158" s="161"/>
      <c r="S158" s="161"/>
      <c r="T158" s="165"/>
      <c r="U158" s="161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 t="s">
        <v>204</v>
      </c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77" t="str">
        <f t="shared" si="1"/>
        <v>- nátěr dřeva - krycí nebo lazurní</v>
      </c>
      <c r="BB158" s="166"/>
      <c r="BC158" s="166"/>
      <c r="BD158" s="166"/>
      <c r="BE158" s="166"/>
      <c r="BF158" s="166"/>
      <c r="BG158" s="166"/>
      <c r="BH158" s="166"/>
    </row>
    <row r="159" spans="1:60" outlineLevel="1" x14ac:dyDescent="0.2">
      <c r="A159" s="158"/>
      <c r="B159" s="159"/>
      <c r="C159" s="250" t="s">
        <v>309</v>
      </c>
      <c r="D159" s="251"/>
      <c r="E159" s="252"/>
      <c r="F159" s="253"/>
      <c r="G159" s="254"/>
      <c r="H159" s="164"/>
      <c r="I159" s="164"/>
      <c r="J159" s="164"/>
      <c r="K159" s="164"/>
      <c r="L159" s="164"/>
      <c r="M159" s="164"/>
      <c r="N159" s="161"/>
      <c r="O159" s="161"/>
      <c r="P159" s="161"/>
      <c r="Q159" s="161"/>
      <c r="R159" s="161"/>
      <c r="S159" s="161"/>
      <c r="T159" s="165"/>
      <c r="U159" s="161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 t="s">
        <v>204</v>
      </c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77" t="str">
        <f t="shared" si="1"/>
        <v>- nátěr kovových prvků - grafitový</v>
      </c>
      <c r="BB159" s="166"/>
      <c r="BC159" s="166"/>
      <c r="BD159" s="166"/>
      <c r="BE159" s="166"/>
      <c r="BF159" s="166"/>
      <c r="BG159" s="166"/>
      <c r="BH159" s="166"/>
    </row>
    <row r="160" spans="1:60" outlineLevel="1" x14ac:dyDescent="0.2">
      <c r="A160" s="158"/>
      <c r="B160" s="159"/>
      <c r="C160" s="250" t="s">
        <v>315</v>
      </c>
      <c r="D160" s="251"/>
      <c r="E160" s="252"/>
      <c r="F160" s="253"/>
      <c r="G160" s="254"/>
      <c r="H160" s="164"/>
      <c r="I160" s="164"/>
      <c r="J160" s="164"/>
      <c r="K160" s="164"/>
      <c r="L160" s="164"/>
      <c r="M160" s="164"/>
      <c r="N160" s="161"/>
      <c r="O160" s="161"/>
      <c r="P160" s="161"/>
      <c r="Q160" s="161"/>
      <c r="R160" s="161"/>
      <c r="S160" s="161"/>
      <c r="T160" s="165"/>
      <c r="U160" s="161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 t="s">
        <v>204</v>
      </c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77" t="str">
        <f t="shared" si="1"/>
        <v>- montáž do kamenného ostění, dodávka i vnitrostaveništní přesun hmot</v>
      </c>
      <c r="BB160" s="166"/>
      <c r="BC160" s="166"/>
      <c r="BD160" s="166"/>
      <c r="BE160" s="166"/>
      <c r="BF160" s="166"/>
      <c r="BG160" s="166"/>
      <c r="BH160" s="166"/>
    </row>
    <row r="161" spans="1:60" x14ac:dyDescent="0.2">
      <c r="A161" s="170" t="s">
        <v>158</v>
      </c>
      <c r="B161" s="171" t="s">
        <v>127</v>
      </c>
      <c r="C161" s="172" t="s">
        <v>128</v>
      </c>
      <c r="D161" s="173"/>
      <c r="E161" s="174"/>
      <c r="F161" s="175"/>
      <c r="G161" s="175">
        <f>SUMIF(AE162:AE163,"&lt;&gt;NOR",G162:G163)</f>
        <v>0</v>
      </c>
      <c r="H161" s="175"/>
      <c r="I161" s="175">
        <f>SUM(I162:I163)</f>
        <v>0</v>
      </c>
      <c r="J161" s="175"/>
      <c r="K161" s="175">
        <f>SUM(K162:K163)</f>
        <v>0</v>
      </c>
      <c r="L161" s="175"/>
      <c r="M161" s="175">
        <f>SUM(M162:M163)</f>
        <v>0</v>
      </c>
      <c r="N161" s="173"/>
      <c r="O161" s="173">
        <f>SUM(O162:O163)</f>
        <v>0</v>
      </c>
      <c r="P161" s="173"/>
      <c r="Q161" s="173">
        <f>SUM(Q162:Q163)</f>
        <v>0</v>
      </c>
      <c r="R161" s="173"/>
      <c r="S161" s="173"/>
      <c r="T161" s="176"/>
      <c r="U161" s="173">
        <f>SUM(U162:U163)</f>
        <v>0</v>
      </c>
      <c r="AE161" t="s">
        <v>159</v>
      </c>
    </row>
    <row r="162" spans="1:60" ht="22.5" outlineLevel="1" x14ac:dyDescent="0.2">
      <c r="A162" s="158">
        <v>45</v>
      </c>
      <c r="B162" s="159" t="s">
        <v>297</v>
      </c>
      <c r="C162" s="160" t="s">
        <v>314</v>
      </c>
      <c r="D162" s="161" t="s">
        <v>275</v>
      </c>
      <c r="E162" s="162">
        <v>1</v>
      </c>
      <c r="F162" s="163"/>
      <c r="G162" s="164">
        <f>ROUND(E162*F162,2)</f>
        <v>0</v>
      </c>
      <c r="H162" s="163"/>
      <c r="I162" s="164">
        <f>ROUND(E162*H162,2)</f>
        <v>0</v>
      </c>
      <c r="J162" s="163"/>
      <c r="K162" s="164">
        <f>ROUND(E162*J162,2)</f>
        <v>0</v>
      </c>
      <c r="L162" s="164">
        <v>21</v>
      </c>
      <c r="M162" s="164">
        <f>G162*(1+L162/100)</f>
        <v>0</v>
      </c>
      <c r="N162" s="161">
        <v>0</v>
      </c>
      <c r="O162" s="161">
        <f>ROUND(E162*N162,5)</f>
        <v>0</v>
      </c>
      <c r="P162" s="161">
        <v>0</v>
      </c>
      <c r="Q162" s="161">
        <f>ROUND(E162*P162,5)</f>
        <v>0</v>
      </c>
      <c r="R162" s="161"/>
      <c r="S162" s="161"/>
      <c r="T162" s="165">
        <v>0</v>
      </c>
      <c r="U162" s="161">
        <f>ROUND(E162*T162,2)</f>
        <v>0</v>
      </c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 t="s">
        <v>163</v>
      </c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</row>
    <row r="163" spans="1:60" outlineLevel="1" x14ac:dyDescent="0.2">
      <c r="A163" s="158"/>
      <c r="B163" s="159"/>
      <c r="C163" s="250" t="s">
        <v>298</v>
      </c>
      <c r="D163" s="251"/>
      <c r="E163" s="252"/>
      <c r="F163" s="253"/>
      <c r="G163" s="254"/>
      <c r="H163" s="164"/>
      <c r="I163" s="164"/>
      <c r="J163" s="164"/>
      <c r="K163" s="164"/>
      <c r="L163" s="164"/>
      <c r="M163" s="164"/>
      <c r="N163" s="161"/>
      <c r="O163" s="161"/>
      <c r="P163" s="161"/>
      <c r="Q163" s="161"/>
      <c r="R163" s="161"/>
      <c r="S163" s="161"/>
      <c r="T163" s="165"/>
      <c r="U163" s="161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 t="s">
        <v>204</v>
      </c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77" t="str">
        <f>C163</f>
        <v>- včetně osazení do zdiva</v>
      </c>
      <c r="BB163" s="166"/>
      <c r="BC163" s="166"/>
      <c r="BD163" s="166"/>
      <c r="BE163" s="166"/>
      <c r="BF163" s="166"/>
      <c r="BG163" s="166"/>
      <c r="BH163" s="166"/>
    </row>
    <row r="164" spans="1:60" x14ac:dyDescent="0.2">
      <c r="A164" s="170" t="s">
        <v>158</v>
      </c>
      <c r="B164" s="171" t="s">
        <v>129</v>
      </c>
      <c r="C164" s="172" t="s">
        <v>130</v>
      </c>
      <c r="D164" s="173"/>
      <c r="E164" s="174"/>
      <c r="F164" s="175"/>
      <c r="G164" s="175">
        <f>SUMIF(AE165:AE171,"&lt;&gt;NOR",G165:G171)</f>
        <v>0</v>
      </c>
      <c r="H164" s="175"/>
      <c r="I164" s="175">
        <f>SUM(I165:I171)</f>
        <v>0</v>
      </c>
      <c r="J164" s="175"/>
      <c r="K164" s="175">
        <f>SUM(K165:K171)</f>
        <v>0</v>
      </c>
      <c r="L164" s="175"/>
      <c r="M164" s="175">
        <f>SUM(M165:M171)</f>
        <v>0</v>
      </c>
      <c r="N164" s="173"/>
      <c r="O164" s="173">
        <f>SUM(O165:O171)</f>
        <v>0</v>
      </c>
      <c r="P164" s="173"/>
      <c r="Q164" s="173">
        <f>SUM(Q165:Q171)</f>
        <v>0</v>
      </c>
      <c r="R164" s="173"/>
      <c r="S164" s="173"/>
      <c r="T164" s="176"/>
      <c r="U164" s="173">
        <f>SUM(U165:U171)</f>
        <v>0</v>
      </c>
      <c r="AE164" t="s">
        <v>159</v>
      </c>
    </row>
    <row r="165" spans="1:60" ht="22.5" outlineLevel="1" x14ac:dyDescent="0.2">
      <c r="A165" s="158">
        <v>46</v>
      </c>
      <c r="B165" s="159" t="s">
        <v>343</v>
      </c>
      <c r="C165" s="160" t="s">
        <v>342</v>
      </c>
      <c r="D165" s="161" t="s">
        <v>162</v>
      </c>
      <c r="E165" s="162">
        <v>0.18559999999999999</v>
      </c>
      <c r="F165" s="163"/>
      <c r="G165" s="164">
        <f>ROUND(E165*F165,2)</f>
        <v>0</v>
      </c>
      <c r="H165" s="163"/>
      <c r="I165" s="164">
        <f>ROUND(E165*H165,2)</f>
        <v>0</v>
      </c>
      <c r="J165" s="163"/>
      <c r="K165" s="164">
        <f>ROUND(E165*J165,2)</f>
        <v>0</v>
      </c>
      <c r="L165" s="164">
        <v>21</v>
      </c>
      <c r="M165" s="164">
        <f>G165*(1+L165/100)</f>
        <v>0</v>
      </c>
      <c r="N165" s="161">
        <v>0</v>
      </c>
      <c r="O165" s="161">
        <f>ROUND(E165*N165,5)</f>
        <v>0</v>
      </c>
      <c r="P165" s="161">
        <v>0</v>
      </c>
      <c r="Q165" s="161">
        <f>ROUND(E165*P165,5)</f>
        <v>0</v>
      </c>
      <c r="R165" s="161"/>
      <c r="S165" s="161"/>
      <c r="T165" s="165">
        <v>0</v>
      </c>
      <c r="U165" s="161">
        <f>ROUND(E165*T165,2)</f>
        <v>0</v>
      </c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 t="s">
        <v>185</v>
      </c>
      <c r="AF165" s="166"/>
      <c r="AG165" s="166"/>
      <c r="AH165" s="166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</row>
    <row r="166" spans="1:60" outlineLevel="1" x14ac:dyDescent="0.2">
      <c r="A166" s="158"/>
      <c r="B166" s="159"/>
      <c r="C166" s="250" t="s">
        <v>341</v>
      </c>
      <c r="D166" s="251"/>
      <c r="E166" s="252"/>
      <c r="F166" s="253"/>
      <c r="G166" s="254"/>
      <c r="H166" s="164"/>
      <c r="I166" s="164"/>
      <c r="J166" s="164"/>
      <c r="K166" s="164"/>
      <c r="L166" s="164"/>
      <c r="M166" s="164"/>
      <c r="N166" s="161"/>
      <c r="O166" s="161"/>
      <c r="P166" s="161"/>
      <c r="Q166" s="161"/>
      <c r="R166" s="161"/>
      <c r="S166" s="161"/>
      <c r="T166" s="165"/>
      <c r="U166" s="161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 t="s">
        <v>204</v>
      </c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77" t="str">
        <f>C166</f>
        <v>- včetně očištění pro znovupoužití</v>
      </c>
      <c r="BB166" s="166"/>
      <c r="BC166" s="166"/>
      <c r="BD166" s="166"/>
      <c r="BE166" s="166"/>
      <c r="BF166" s="166"/>
      <c r="BG166" s="166"/>
      <c r="BH166" s="166"/>
    </row>
    <row r="167" spans="1:60" outlineLevel="1" x14ac:dyDescent="0.2">
      <c r="A167" s="158"/>
      <c r="B167" s="159"/>
      <c r="C167" s="167" t="s">
        <v>395</v>
      </c>
      <c r="D167" s="168"/>
      <c r="E167" s="169">
        <v>9.8599999999999993E-2</v>
      </c>
      <c r="F167" s="164"/>
      <c r="G167" s="164"/>
      <c r="H167" s="164"/>
      <c r="I167" s="164"/>
      <c r="J167" s="164"/>
      <c r="K167" s="164"/>
      <c r="L167" s="164"/>
      <c r="M167" s="164"/>
      <c r="N167" s="161"/>
      <c r="O167" s="161"/>
      <c r="P167" s="161"/>
      <c r="Q167" s="161"/>
      <c r="R167" s="161"/>
      <c r="S167" s="161"/>
      <c r="T167" s="165"/>
      <c r="U167" s="161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 t="s">
        <v>165</v>
      </c>
      <c r="AF167" s="166">
        <v>0</v>
      </c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</row>
    <row r="168" spans="1:60" outlineLevel="1" x14ac:dyDescent="0.2">
      <c r="A168" s="158"/>
      <c r="B168" s="159"/>
      <c r="C168" s="167" t="s">
        <v>394</v>
      </c>
      <c r="D168" s="168"/>
      <c r="E168" s="169">
        <v>8.6999999999999994E-2</v>
      </c>
      <c r="F168" s="164"/>
      <c r="G168" s="164"/>
      <c r="H168" s="164"/>
      <c r="I168" s="164"/>
      <c r="J168" s="164"/>
      <c r="K168" s="164"/>
      <c r="L168" s="164"/>
      <c r="M168" s="164"/>
      <c r="N168" s="161"/>
      <c r="O168" s="161"/>
      <c r="P168" s="161"/>
      <c r="Q168" s="161"/>
      <c r="R168" s="161"/>
      <c r="S168" s="161"/>
      <c r="T168" s="165"/>
      <c r="U168" s="161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 t="s">
        <v>165</v>
      </c>
      <c r="AF168" s="166">
        <v>0</v>
      </c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</row>
    <row r="169" spans="1:60" ht="22.5" outlineLevel="1" x14ac:dyDescent="0.2">
      <c r="A169" s="158">
        <v>47</v>
      </c>
      <c r="B169" s="159" t="s">
        <v>301</v>
      </c>
      <c r="C169" s="160" t="s">
        <v>302</v>
      </c>
      <c r="D169" s="161" t="s">
        <v>162</v>
      </c>
      <c r="E169" s="162">
        <v>0.18559999999999999</v>
      </c>
      <c r="F169" s="163"/>
      <c r="G169" s="164">
        <f>ROUND(E169*F169,2)</f>
        <v>0</v>
      </c>
      <c r="H169" s="163"/>
      <c r="I169" s="164">
        <f>ROUND(E169*H169,2)</f>
        <v>0</v>
      </c>
      <c r="J169" s="163"/>
      <c r="K169" s="164">
        <f>ROUND(E169*J169,2)</f>
        <v>0</v>
      </c>
      <c r="L169" s="164">
        <v>21</v>
      </c>
      <c r="M169" s="164">
        <f>G169*(1+L169/100)</f>
        <v>0</v>
      </c>
      <c r="N169" s="161">
        <v>0</v>
      </c>
      <c r="O169" s="161">
        <f>ROUND(E169*N169,5)</f>
        <v>0</v>
      </c>
      <c r="P169" s="161">
        <v>0</v>
      </c>
      <c r="Q169" s="161">
        <f>ROUND(E169*P169,5)</f>
        <v>0</v>
      </c>
      <c r="R169" s="161"/>
      <c r="S169" s="161"/>
      <c r="T169" s="165">
        <v>0</v>
      </c>
      <c r="U169" s="161">
        <f>ROUND(E169*T169,2)</f>
        <v>0</v>
      </c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 t="s">
        <v>185</v>
      </c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</row>
    <row r="170" spans="1:60" outlineLevel="1" x14ac:dyDescent="0.2">
      <c r="A170" s="158"/>
      <c r="B170" s="159"/>
      <c r="C170" s="167" t="s">
        <v>395</v>
      </c>
      <c r="D170" s="168"/>
      <c r="E170" s="169">
        <v>9.8599999999999993E-2</v>
      </c>
      <c r="F170" s="164"/>
      <c r="G170" s="164"/>
      <c r="H170" s="164"/>
      <c r="I170" s="164"/>
      <c r="J170" s="164"/>
      <c r="K170" s="164"/>
      <c r="L170" s="164"/>
      <c r="M170" s="164"/>
      <c r="N170" s="161"/>
      <c r="O170" s="161"/>
      <c r="P170" s="161"/>
      <c r="Q170" s="161"/>
      <c r="R170" s="161"/>
      <c r="S170" s="161"/>
      <c r="T170" s="165"/>
      <c r="U170" s="161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 t="s">
        <v>165</v>
      </c>
      <c r="AF170" s="166">
        <v>0</v>
      </c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</row>
    <row r="171" spans="1:60" outlineLevel="1" x14ac:dyDescent="0.2">
      <c r="A171" s="158"/>
      <c r="B171" s="159"/>
      <c r="C171" s="167" t="s">
        <v>394</v>
      </c>
      <c r="D171" s="168"/>
      <c r="E171" s="169">
        <v>8.6999999999999994E-2</v>
      </c>
      <c r="F171" s="164"/>
      <c r="G171" s="164"/>
      <c r="H171" s="164"/>
      <c r="I171" s="164"/>
      <c r="J171" s="164"/>
      <c r="K171" s="164"/>
      <c r="L171" s="164"/>
      <c r="M171" s="164"/>
      <c r="N171" s="161"/>
      <c r="O171" s="161"/>
      <c r="P171" s="161"/>
      <c r="Q171" s="161"/>
      <c r="R171" s="161"/>
      <c r="S171" s="161"/>
      <c r="T171" s="165"/>
      <c r="U171" s="161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 t="s">
        <v>165</v>
      </c>
      <c r="AF171" s="166">
        <v>0</v>
      </c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</row>
    <row r="172" spans="1:60" x14ac:dyDescent="0.2">
      <c r="A172" s="170" t="s">
        <v>158</v>
      </c>
      <c r="B172" s="171" t="s">
        <v>131</v>
      </c>
      <c r="C172" s="172" t="s">
        <v>26</v>
      </c>
      <c r="D172" s="173"/>
      <c r="E172" s="174"/>
      <c r="F172" s="175"/>
      <c r="G172" s="175">
        <f>SUMIF(AE173:AE173,"&lt;&gt;NOR",G173:G173)</f>
        <v>0</v>
      </c>
      <c r="H172" s="175"/>
      <c r="I172" s="175">
        <f>SUM(I173:I173)</f>
        <v>0</v>
      </c>
      <c r="J172" s="175"/>
      <c r="K172" s="175">
        <f>SUM(K173:K173)</f>
        <v>0</v>
      </c>
      <c r="L172" s="175"/>
      <c r="M172" s="175">
        <f>SUM(M173:M173)</f>
        <v>0</v>
      </c>
      <c r="N172" s="173"/>
      <c r="O172" s="173">
        <f>SUM(O173:O173)</f>
        <v>0</v>
      </c>
      <c r="P172" s="173"/>
      <c r="Q172" s="173">
        <f>SUM(Q173:Q173)</f>
        <v>0</v>
      </c>
      <c r="R172" s="173"/>
      <c r="S172" s="173"/>
      <c r="T172" s="176"/>
      <c r="U172" s="173">
        <f>SUM(U173:U173)</f>
        <v>0</v>
      </c>
      <c r="AE172" t="s">
        <v>159</v>
      </c>
    </row>
    <row r="173" spans="1:60" outlineLevel="1" x14ac:dyDescent="0.2">
      <c r="A173" s="181">
        <v>48</v>
      </c>
      <c r="B173" s="182" t="s">
        <v>303</v>
      </c>
      <c r="C173" s="183" t="s">
        <v>304</v>
      </c>
      <c r="D173" s="184" t="s">
        <v>305</v>
      </c>
      <c r="E173" s="185">
        <v>1</v>
      </c>
      <c r="F173" s="186"/>
      <c r="G173" s="187">
        <f>ROUND(E173*F173,2)</f>
        <v>0</v>
      </c>
      <c r="H173" s="186"/>
      <c r="I173" s="187">
        <f>ROUND(E173*H173,2)</f>
        <v>0</v>
      </c>
      <c r="J173" s="186"/>
      <c r="K173" s="187">
        <f>ROUND(E173*J173,2)</f>
        <v>0</v>
      </c>
      <c r="L173" s="187">
        <v>21</v>
      </c>
      <c r="M173" s="187">
        <f>G173*(1+L173/100)</f>
        <v>0</v>
      </c>
      <c r="N173" s="184">
        <v>0</v>
      </c>
      <c r="O173" s="184">
        <f>ROUND(E173*N173,5)</f>
        <v>0</v>
      </c>
      <c r="P173" s="184">
        <v>0</v>
      </c>
      <c r="Q173" s="184">
        <f>ROUND(E173*P173,5)</f>
        <v>0</v>
      </c>
      <c r="R173" s="184"/>
      <c r="S173" s="184"/>
      <c r="T173" s="188">
        <v>0</v>
      </c>
      <c r="U173" s="184">
        <f>ROUND(E173*T173,2)</f>
        <v>0</v>
      </c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 t="s">
        <v>163</v>
      </c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</row>
    <row r="174" spans="1:60" x14ac:dyDescent="0.2">
      <c r="A174" s="6"/>
      <c r="B174" s="7" t="s">
        <v>310</v>
      </c>
      <c r="C174" s="189" t="s">
        <v>310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AC174">
        <v>15</v>
      </c>
      <c r="AD174">
        <v>21</v>
      </c>
    </row>
    <row r="175" spans="1:60" x14ac:dyDescent="0.2">
      <c r="A175" s="190"/>
      <c r="B175" s="191">
        <v>26</v>
      </c>
      <c r="C175" s="192" t="s">
        <v>310</v>
      </c>
      <c r="D175" s="193"/>
      <c r="E175" s="193"/>
      <c r="F175" s="193"/>
      <c r="G175" s="194">
        <f>G8+G36+G61+G98+G110+G116+G122+G136+G149+G152+G161+G164+G172</f>
        <v>0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AC175">
        <f>SUMIF(L7:L173,AC174,G7:G173)</f>
        <v>0</v>
      </c>
      <c r="AD175">
        <f>SUMIF(L7:L173,AD174,G7:G173)</f>
        <v>0</v>
      </c>
      <c r="AE175" t="s">
        <v>435</v>
      </c>
    </row>
    <row r="176" spans="1:60" x14ac:dyDescent="0.2">
      <c r="A176" s="6"/>
      <c r="B176" s="7" t="s">
        <v>310</v>
      </c>
      <c r="C176" s="189" t="s">
        <v>310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31" x14ac:dyDescent="0.2">
      <c r="A177" s="6"/>
      <c r="B177" s="7" t="s">
        <v>310</v>
      </c>
      <c r="C177" s="189" t="s">
        <v>310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31" x14ac:dyDescent="0.2">
      <c r="A178" s="255">
        <v>33</v>
      </c>
      <c r="B178" s="255"/>
      <c r="C178" s="25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31" x14ac:dyDescent="0.2">
      <c r="A179" s="257"/>
      <c r="B179" s="258"/>
      <c r="C179" s="259"/>
      <c r="D179" s="258"/>
      <c r="E179" s="258"/>
      <c r="F179" s="258"/>
      <c r="G179" s="26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AE179" t="s">
        <v>436</v>
      </c>
    </row>
    <row r="180" spans="1:31" x14ac:dyDescent="0.2">
      <c r="A180" s="261"/>
      <c r="B180" s="262"/>
      <c r="C180" s="263"/>
      <c r="D180" s="262"/>
      <c r="E180" s="262"/>
      <c r="F180" s="262"/>
      <c r="G180" s="264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31" x14ac:dyDescent="0.2">
      <c r="A181" s="261"/>
      <c r="B181" s="262"/>
      <c r="C181" s="263"/>
      <c r="D181" s="262"/>
      <c r="E181" s="262"/>
      <c r="F181" s="262"/>
      <c r="G181" s="264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31" x14ac:dyDescent="0.2">
      <c r="A182" s="261"/>
      <c r="B182" s="262"/>
      <c r="C182" s="263"/>
      <c r="D182" s="262"/>
      <c r="E182" s="262"/>
      <c r="F182" s="262"/>
      <c r="G182" s="264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31" x14ac:dyDescent="0.2">
      <c r="A183" s="265"/>
      <c r="B183" s="266"/>
      <c r="C183" s="267"/>
      <c r="D183" s="266"/>
      <c r="E183" s="266"/>
      <c r="F183" s="266"/>
      <c r="G183" s="26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31" x14ac:dyDescent="0.2">
      <c r="A184" s="6"/>
      <c r="B184" s="7" t="s">
        <v>310</v>
      </c>
      <c r="C184" s="189" t="s">
        <v>310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31" x14ac:dyDescent="0.2">
      <c r="C185" s="196"/>
      <c r="AE185" t="s">
        <v>311</v>
      </c>
    </row>
  </sheetData>
  <mergeCells count="41">
    <mergeCell ref="C66:G66"/>
    <mergeCell ref="A1:G1"/>
    <mergeCell ref="C2:G2"/>
    <mergeCell ref="C3:G3"/>
    <mergeCell ref="C4:G4"/>
    <mergeCell ref="C50:G50"/>
    <mergeCell ref="C51:G51"/>
    <mergeCell ref="C57:G57"/>
    <mergeCell ref="C58:G58"/>
    <mergeCell ref="C63:G63"/>
    <mergeCell ref="C64:G64"/>
    <mergeCell ref="C65:G65"/>
    <mergeCell ref="C112:G112"/>
    <mergeCell ref="C67:G67"/>
    <mergeCell ref="C68:G68"/>
    <mergeCell ref="C69:G69"/>
    <mergeCell ref="C70:G70"/>
    <mergeCell ref="C71:G71"/>
    <mergeCell ref="C78:G78"/>
    <mergeCell ref="C79:G79"/>
    <mergeCell ref="C80:G80"/>
    <mergeCell ref="C87:G87"/>
    <mergeCell ref="C88:G88"/>
    <mergeCell ref="C95:G95"/>
    <mergeCell ref="C159:G159"/>
    <mergeCell ref="C113:G113"/>
    <mergeCell ref="C124:G124"/>
    <mergeCell ref="C125:G125"/>
    <mergeCell ref="C126:G126"/>
    <mergeCell ref="C127:G127"/>
    <mergeCell ref="C128:G128"/>
    <mergeCell ref="C154:G154"/>
    <mergeCell ref="C155:G155"/>
    <mergeCell ref="C156:G156"/>
    <mergeCell ref="C157:G157"/>
    <mergeCell ref="C158:G158"/>
    <mergeCell ref="C160:G160"/>
    <mergeCell ref="C163:G163"/>
    <mergeCell ref="C166:G166"/>
    <mergeCell ref="A178:C178"/>
    <mergeCell ref="A179:G183"/>
  </mergeCells>
  <pageMargins left="0.59055118110236227" right="0.39370078740157483" top="0.78740157480314965" bottom="0.78740157480314965" header="0.31496062992125984" footer="0.31496062992125984"/>
  <pageSetup paperSize="9" orientation="landscape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view="pageBreakPreview" zoomScaleNormal="100" zoomScaleSheetLayoutView="100" workbookViewId="0">
      <selection activeCell="N18" sqref="N18"/>
    </sheetView>
  </sheetViews>
  <sheetFormatPr defaultRowHeight="12.75" x14ac:dyDescent="0.2"/>
  <sheetData>
    <row r="1" spans="1:7" x14ac:dyDescent="0.2">
      <c r="A1" s="273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46</vt:i4>
      </vt:variant>
    </vt:vector>
  </HeadingPairs>
  <TitlesOfParts>
    <vt:vector size="52" baseType="lpstr">
      <vt:lpstr>Pokyny pro vyplnění</vt:lpstr>
      <vt:lpstr>Stavba</vt:lpstr>
      <vt:lpstr>VzorPolozky</vt:lpstr>
      <vt:lpstr>Rozpočet 44</vt:lpstr>
      <vt:lpstr>Rozpočet 46</vt:lpstr>
      <vt:lpstr>Pokyny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44'!Oblast_tisku</vt:lpstr>
      <vt:lpstr>'Rozpočet 46'!Oblast_tisku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Ing. Kmínek Petr</cp:lastModifiedBy>
  <cp:lastPrinted>2014-02-28T09:52:57Z</cp:lastPrinted>
  <dcterms:created xsi:type="dcterms:W3CDTF">2009-04-08T07:15:50Z</dcterms:created>
  <dcterms:modified xsi:type="dcterms:W3CDTF">2022-11-23T11:50:07Z</dcterms:modified>
</cp:coreProperties>
</file>