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2 2015" sheetId="1" r:id="rId1"/>
    <sheet name="List1" sheetId="2" r:id="rId2"/>
  </sheets>
  <externalReferences>
    <externalReference r:id="rId5"/>
  </externalReferences>
  <definedNames>
    <definedName name="_xlnm.Print_Area" localSheetId="0">'ÚR č.2 2015'!$A$1:$Q$142</definedName>
  </definedNames>
  <calcPr fullCalcOnLoad="1"/>
</workbook>
</file>

<file path=xl/sharedStrings.xml><?xml version="1.0" encoding="utf-8"?>
<sst xmlns="http://schemas.openxmlformats.org/spreadsheetml/2006/main" count="67" uniqueCount="51">
  <si>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</si>
  <si>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</si>
  <si>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</si>
  <si>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</si>
  <si>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</si>
  <si>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</si>
  <si>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</si>
  <si>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</si>
  <si>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</si>
  <si>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</si>
  <si>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</si>
  <si>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</si>
  <si>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</si>
  <si>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</si>
  <si>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</si>
  <si>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</si>
  <si>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</si>
  <si>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</si>
  <si>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</si>
  <si>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</si>
  <si>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</si>
  <si>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</si>
  <si>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</si>
  <si>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</si>
  <si>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</si>
  <si>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</si>
  <si>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</si>
  <si>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ost.výdaje související se sociálním porad.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</si>
  <si>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</si>
  <si>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</si>
  <si>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</si>
  <si>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</si>
  <si>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</si>
  <si>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Rozpočet města Dubá na rok 2015 do konce  dubna , úprava rozpočtu č.2/2015</t>
  </si>
  <si>
    <t>skut.do IV.</t>
  </si>
  <si>
    <t>úpr.č.2.</t>
  </si>
  <si>
    <t>úprava č.2</t>
  </si>
  <si>
    <t>Úpravu rozpočtu pojednalo městské zastupitelstvo na veřejném zasedání dne 21.5.2015.</t>
  </si>
  <si>
    <t>Poplatky za odnění půdy ze zem.půdního fondu</t>
  </si>
  <si>
    <t>část poplatků za obchvat Dubé</t>
  </si>
  <si>
    <t>daň z příjmů za město Dubá,stejná částka je ve výdajích</t>
  </si>
  <si>
    <t>splátky půjček zaměstnanců ze sociálního fondu</t>
  </si>
  <si>
    <t>Dotace z úřadu práce</t>
  </si>
  <si>
    <t>nové pronájmy kolumbária</t>
  </si>
  <si>
    <t>rekonstrukce ulice Poštovní a Školní</t>
  </si>
  <si>
    <t xml:space="preserve">2553 tis. Kč převod popl.za odnětí půdy,501 tis.Kč VPP </t>
  </si>
  <si>
    <t>stoly,židle a záclony v klubu seniorů</t>
  </si>
  <si>
    <t>daň z příjmů za město, stejná částka v příjmech</t>
  </si>
  <si>
    <t>120 dot. KÚ, 100 Chlum, 50 náhr.od pojišťovny</t>
  </si>
  <si>
    <t>Dotace KÚ na akceschopnost hasičů</t>
  </si>
  <si>
    <t>Po úpravě č.2/2015 je plánovaný výsledek hospodaření mínus 7 449 000 ,- Kč, který je kryt z přebytku hospodaření minulých let.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</si>
</sst>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1" fontId="0" fillId="14" borderId="32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0" fontId="2" fillId="4" borderId="45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1" fontId="9" fillId="4" borderId="20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6" borderId="41" xfId="0" applyFont="1" applyFill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3" borderId="4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57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3" fontId="0" fillId="37" borderId="62" xfId="0" applyNumberFormat="1" applyFill="1" applyBorder="1" applyAlignment="1">
      <alignment/>
    </xf>
    <xf numFmtId="3" fontId="0" fillId="37" borderId="63" xfId="0" applyNumberFormat="1" applyFill="1" applyBorder="1" applyAlignment="1">
      <alignment/>
    </xf>
    <xf numFmtId="0" fontId="2" fillId="4" borderId="63" xfId="0" applyFont="1" applyFill="1" applyBorder="1" applyAlignment="1" applyProtection="1">
      <alignment/>
      <protection/>
    </xf>
    <xf numFmtId="0" fontId="0" fillId="4" borderId="63" xfId="0" applyFill="1" applyBorder="1" applyAlignment="1">
      <alignment/>
    </xf>
    <xf numFmtId="0" fontId="1" fillId="4" borderId="64" xfId="0" applyFont="1" applyFill="1" applyBorder="1" applyAlignment="1" applyProtection="1">
      <alignment/>
      <protection/>
    </xf>
    <xf numFmtId="0" fontId="0" fillId="38" borderId="56" xfId="0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" fontId="8" fillId="0" borderId="19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workbookViewId="0" topLeftCell="A118">
      <selection activeCell="D73" sqref="D73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33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175">
        <v>2015</v>
      </c>
      <c r="E4" s="176"/>
      <c r="F4" s="176"/>
      <c r="G4" s="176"/>
      <c r="H4" s="176"/>
      <c r="I4" s="176"/>
      <c r="J4" s="176"/>
      <c r="K4" s="176"/>
      <c r="L4" s="177"/>
      <c r="M4" s="164"/>
      <c r="N4" s="164"/>
      <c r="O4" s="164"/>
      <c r="P4" s="164"/>
      <c r="Q4" s="165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17</v>
      </c>
      <c r="E5" s="51"/>
      <c r="F5" s="51"/>
      <c r="G5" s="51"/>
      <c r="H5" s="51"/>
      <c r="I5" s="121" t="s">
        <v>25</v>
      </c>
      <c r="J5" s="50" t="s">
        <v>34</v>
      </c>
      <c r="K5" s="109" t="s">
        <v>22</v>
      </c>
      <c r="L5" s="109" t="s">
        <v>35</v>
      </c>
      <c r="M5" s="166"/>
      <c r="N5" s="166"/>
      <c r="O5" s="166"/>
      <c r="P5" s="166"/>
      <c r="Q5" s="167"/>
    </row>
    <row r="6" spans="1:17" ht="12.75">
      <c r="A6" s="78"/>
      <c r="B6" s="79"/>
      <c r="C6" s="80"/>
      <c r="D6" s="107"/>
      <c r="E6" s="77"/>
      <c r="F6" s="77"/>
      <c r="G6" s="77"/>
      <c r="H6" s="77"/>
      <c r="I6" s="121"/>
      <c r="J6" s="108"/>
      <c r="K6" s="108"/>
      <c r="L6" s="108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1411</v>
      </c>
      <c r="K7" s="84">
        <f>J7/I7*100</f>
        <v>32.58660508083141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107</v>
      </c>
      <c r="K8" s="84">
        <f aca="true" t="shared" si="0" ref="K8:K36">J8/I8*100</f>
        <v>42.8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173</v>
      </c>
      <c r="K9" s="84">
        <f t="shared" si="0"/>
        <v>36.041666666666664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1215</v>
      </c>
      <c r="K10" s="84">
        <f t="shared" si="0"/>
        <v>27.303370786516858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800</v>
      </c>
      <c r="J11" s="14">
        <v>1142</v>
      </c>
      <c r="K11" s="84">
        <f t="shared" si="0"/>
        <v>142.75</v>
      </c>
      <c r="L11" s="14">
        <v>342</v>
      </c>
      <c r="M11" s="41" t="s">
        <v>40</v>
      </c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9200</v>
      </c>
      <c r="J12" s="14">
        <v>2923</v>
      </c>
      <c r="K12" s="84">
        <f t="shared" si="0"/>
        <v>31.771739130434785</v>
      </c>
      <c r="L12" s="14"/>
      <c r="M12" s="18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84"/>
      <c r="L13" s="14"/>
      <c r="M13" s="18"/>
      <c r="N13" s="18"/>
      <c r="O13" s="18"/>
      <c r="P13" s="18"/>
      <c r="Q13" s="21"/>
    </row>
    <row r="14" spans="1:17" ht="12.75">
      <c r="A14" s="6"/>
      <c r="B14" s="6">
        <v>1334</v>
      </c>
      <c r="C14" s="9" t="s">
        <v>38</v>
      </c>
      <c r="D14" s="14"/>
      <c r="E14" s="31"/>
      <c r="F14" s="31"/>
      <c r="G14" s="31"/>
      <c r="H14" s="31"/>
      <c r="I14" s="14"/>
      <c r="J14" s="14">
        <v>2553</v>
      </c>
      <c r="K14" s="84"/>
      <c r="L14" s="14">
        <v>2553</v>
      </c>
      <c r="M14" s="18" t="s">
        <v>39</v>
      </c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15</v>
      </c>
      <c r="D15" s="14"/>
      <c r="E15" s="31"/>
      <c r="F15" s="31"/>
      <c r="G15" s="31"/>
      <c r="H15" s="31"/>
      <c r="I15" s="14"/>
      <c r="J15" s="14"/>
      <c r="K15" s="84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748</v>
      </c>
      <c r="K16" s="84">
        <f t="shared" si="0"/>
        <v>74.8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39</v>
      </c>
      <c r="K17" s="84">
        <f t="shared" si="0"/>
        <v>70.9090909090909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>
        <v>6</v>
      </c>
      <c r="K18" s="84">
        <f t="shared" si="0"/>
        <v>12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20</v>
      </c>
      <c r="D19" s="14">
        <v>10</v>
      </c>
      <c r="E19" s="31"/>
      <c r="F19" s="31"/>
      <c r="G19" s="31"/>
      <c r="H19" s="31"/>
      <c r="I19" s="14">
        <v>10</v>
      </c>
      <c r="J19" s="14">
        <v>1</v>
      </c>
      <c r="K19" s="84">
        <f t="shared" si="0"/>
        <v>10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84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5</v>
      </c>
      <c r="K21" s="84">
        <f t="shared" si="0"/>
        <v>12.5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29</v>
      </c>
      <c r="D22" s="14">
        <v>40</v>
      </c>
      <c r="E22" s="31"/>
      <c r="F22" s="31"/>
      <c r="G22" s="31"/>
      <c r="H22" s="31"/>
      <c r="I22" s="14">
        <v>40</v>
      </c>
      <c r="J22" s="14">
        <v>22</v>
      </c>
      <c r="K22" s="84">
        <f t="shared" si="0"/>
        <v>55.00000000000001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18</v>
      </c>
      <c r="D23" s="14">
        <v>60</v>
      </c>
      <c r="E23" s="31"/>
      <c r="F23" s="31"/>
      <c r="G23" s="31"/>
      <c r="H23" s="31"/>
      <c r="I23" s="14">
        <v>60</v>
      </c>
      <c r="J23" s="14"/>
      <c r="K23" s="84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67</v>
      </c>
      <c r="K24" s="84">
        <f t="shared" si="0"/>
        <v>44.666666666666664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118</v>
      </c>
      <c r="K25" s="84">
        <f t="shared" si="0"/>
        <v>3.933333333333333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10</v>
      </c>
      <c r="J26" s="14">
        <v>15</v>
      </c>
      <c r="K26" s="84">
        <f t="shared" si="0"/>
        <v>150</v>
      </c>
      <c r="L26" s="14">
        <v>17</v>
      </c>
      <c r="M26" s="18" t="s">
        <v>41</v>
      </c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84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970</v>
      </c>
      <c r="J28" s="14">
        <v>325</v>
      </c>
      <c r="K28" s="84">
        <f t="shared" si="0"/>
        <v>33.50515463917525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52"/>
      <c r="J29" s="83">
        <v>501</v>
      </c>
      <c r="K29" s="84"/>
      <c r="L29" s="83">
        <v>501</v>
      </c>
      <c r="M29" s="41" t="s">
        <v>42</v>
      </c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120</v>
      </c>
      <c r="J30" s="14">
        <v>101</v>
      </c>
      <c r="K30" s="84">
        <f t="shared" si="0"/>
        <v>84.16666666666667</v>
      </c>
      <c r="L30" s="14"/>
      <c r="M30" s="18"/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/>
      <c r="J31" s="14"/>
      <c r="K31" s="84"/>
      <c r="L31" s="14">
        <v>120</v>
      </c>
      <c r="M31" s="18" t="s">
        <v>49</v>
      </c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84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84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31</v>
      </c>
      <c r="D34" s="14"/>
      <c r="E34" s="31"/>
      <c r="F34" s="31"/>
      <c r="G34" s="31"/>
      <c r="H34" s="31"/>
      <c r="I34" s="14">
        <v>2685</v>
      </c>
      <c r="J34" s="14"/>
      <c r="K34" s="84">
        <f t="shared" si="0"/>
        <v>0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84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32</v>
      </c>
      <c r="D36" s="53"/>
      <c r="E36" s="31"/>
      <c r="F36" s="31"/>
      <c r="G36" s="31"/>
      <c r="H36" s="31"/>
      <c r="I36" s="53">
        <v>1616</v>
      </c>
      <c r="J36" s="53"/>
      <c r="K36" s="84">
        <f t="shared" si="0"/>
        <v>0</v>
      </c>
      <c r="L36" s="53"/>
      <c r="M36" s="89"/>
      <c r="N36" s="90"/>
      <c r="O36" s="90"/>
      <c r="P36" s="90"/>
      <c r="Q36" s="91"/>
    </row>
    <row r="37" spans="1:17" ht="13.5" thickBot="1">
      <c r="A37" s="104">
        <v>0</v>
      </c>
      <c r="B37" s="105"/>
      <c r="C37" s="106" t="str">
        <f>+'[1]podrobný rozpočet 2004'!E36</f>
        <v>Daňové příjmy celkem</v>
      </c>
      <c r="D37" s="105">
        <f>SUM(D7:D36)</f>
        <v>25015</v>
      </c>
      <c r="E37" s="105">
        <f aca="true" t="shared" si="1" ref="E37:L37">SUM(E7:E36)</f>
        <v>0</v>
      </c>
      <c r="F37" s="105">
        <f t="shared" si="1"/>
        <v>0</v>
      </c>
      <c r="G37" s="105">
        <f t="shared" si="1"/>
        <v>0</v>
      </c>
      <c r="H37" s="101">
        <f t="shared" si="1"/>
        <v>0</v>
      </c>
      <c r="I37" s="105">
        <f t="shared" si="1"/>
        <v>29316</v>
      </c>
      <c r="J37" s="105">
        <f t="shared" si="1"/>
        <v>11472</v>
      </c>
      <c r="K37" s="105"/>
      <c r="L37" s="105">
        <f t="shared" si="1"/>
        <v>3533</v>
      </c>
      <c r="M37" s="102"/>
      <c r="N37" s="102"/>
      <c r="O37" s="102"/>
      <c r="P37" s="102"/>
      <c r="Q37" s="103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4" t="s">
        <v>8</v>
      </c>
      <c r="B40" s="99"/>
      <c r="C40" s="99"/>
      <c r="D40" s="135" t="str">
        <f>D5</f>
        <v>schv.rozpočet </v>
      </c>
      <c r="E40" s="135"/>
      <c r="F40" s="135"/>
      <c r="G40" s="135"/>
      <c r="H40" s="135"/>
      <c r="I40" s="135" t="s">
        <v>25</v>
      </c>
      <c r="J40" s="161" t="s">
        <v>34</v>
      </c>
      <c r="K40" s="161" t="s">
        <v>22</v>
      </c>
      <c r="L40" s="109" t="s">
        <v>36</v>
      </c>
      <c r="M40" s="125"/>
      <c r="N40" s="102"/>
      <c r="O40" s="102"/>
      <c r="P40" s="102"/>
      <c r="Q40" s="103"/>
    </row>
    <row r="41" spans="1:17" ht="12.75">
      <c r="A41" s="157">
        <v>2143</v>
      </c>
      <c r="B41" s="45"/>
      <c r="C41" s="46" t="s">
        <v>4</v>
      </c>
      <c r="D41" s="132">
        <v>70</v>
      </c>
      <c r="E41" s="132"/>
      <c r="F41" s="132"/>
      <c r="G41" s="132"/>
      <c r="H41" s="132"/>
      <c r="I41" s="158">
        <v>70</v>
      </c>
      <c r="J41" s="158">
        <v>28</v>
      </c>
      <c r="K41" s="159">
        <f>(J41/I41)*100</f>
        <v>40</v>
      </c>
      <c r="L41" s="158"/>
      <c r="M41" s="160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59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59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6</v>
      </c>
      <c r="K44" s="159">
        <f aca="true" t="shared" si="2" ref="K44:K60">(J44/I44)*100</f>
        <v>60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21</v>
      </c>
      <c r="D45" s="14"/>
      <c r="E45" s="14"/>
      <c r="F45" s="14"/>
      <c r="G45" s="14"/>
      <c r="H45" s="14"/>
      <c r="I45" s="54"/>
      <c r="J45" s="54"/>
      <c r="K45" s="159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/>
      <c r="K46" s="159">
        <f t="shared" si="2"/>
        <v>0</v>
      </c>
      <c r="L46" s="54"/>
      <c r="M46" s="57"/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580</v>
      </c>
      <c r="K47" s="159">
        <f t="shared" si="2"/>
        <v>36.25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205</v>
      </c>
      <c r="K48" s="159">
        <f t="shared" si="2"/>
        <v>41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59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</v>
      </c>
      <c r="J50" s="54">
        <v>9</v>
      </c>
      <c r="K50" s="159">
        <f t="shared" si="2"/>
        <v>450</v>
      </c>
      <c r="L50" s="54">
        <v>18</v>
      </c>
      <c r="M50" s="56" t="s">
        <v>43</v>
      </c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59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273</v>
      </c>
      <c r="J52" s="54">
        <v>99</v>
      </c>
      <c r="K52" s="159">
        <f t="shared" si="2"/>
        <v>36.26373626373626</v>
      </c>
      <c r="L52" s="54"/>
      <c r="M52" s="56"/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59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>
        <v>5</v>
      </c>
      <c r="K54" s="159">
        <f t="shared" si="2"/>
        <v>2.1739130434782608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59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50</v>
      </c>
      <c r="J56" s="54">
        <v>50</v>
      </c>
      <c r="K56" s="159">
        <f t="shared" si="2"/>
        <v>100</v>
      </c>
      <c r="L56" s="54"/>
      <c r="M56" s="57"/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150</v>
      </c>
      <c r="J57" s="54">
        <v>92</v>
      </c>
      <c r="K57" s="159">
        <f t="shared" si="2"/>
        <v>61.33333333333333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59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5</v>
      </c>
      <c r="K59" s="159">
        <f t="shared" si="2"/>
        <v>50</v>
      </c>
      <c r="L59" s="55"/>
      <c r="M59" s="56"/>
      <c r="N59" s="18"/>
      <c r="O59" s="18"/>
      <c r="P59" s="18"/>
      <c r="Q59" s="21"/>
    </row>
    <row r="60" spans="1:17" ht="13.5" thickBot="1">
      <c r="A60" s="123">
        <v>6330</v>
      </c>
      <c r="B60" s="62"/>
      <c r="C60" s="63" t="s">
        <v>30</v>
      </c>
      <c r="D60" s="162">
        <v>1100</v>
      </c>
      <c r="E60" s="62"/>
      <c r="F60" s="62"/>
      <c r="G60" s="62"/>
      <c r="H60" s="62"/>
      <c r="I60" s="163">
        <v>1100</v>
      </c>
      <c r="J60" s="163">
        <v>100</v>
      </c>
      <c r="K60" s="159">
        <f t="shared" si="2"/>
        <v>9.090909090909092</v>
      </c>
      <c r="L60" s="163"/>
      <c r="M60" s="124"/>
      <c r="N60" s="90"/>
      <c r="O60" s="90"/>
      <c r="P60" s="90"/>
      <c r="Q60" s="91"/>
    </row>
    <row r="61" spans="1:17" ht="13.5" thickBot="1">
      <c r="A61" s="126"/>
      <c r="B61" s="127"/>
      <c r="C61" s="128" t="str">
        <f>+'[1]podrobný rozpočet 2004'!E94</f>
        <v>CELKEM</v>
      </c>
      <c r="D61" s="122">
        <f aca="true" t="shared" si="3" ref="D61:J61">SUM(D37:D60)</f>
        <v>29050</v>
      </c>
      <c r="E61" s="122">
        <f t="shared" si="3"/>
        <v>0</v>
      </c>
      <c r="F61" s="122">
        <f t="shared" si="3"/>
        <v>0</v>
      </c>
      <c r="G61" s="122">
        <f t="shared" si="3"/>
        <v>0</v>
      </c>
      <c r="H61" s="122">
        <f t="shared" si="3"/>
        <v>0</v>
      </c>
      <c r="I61" s="122">
        <f t="shared" si="3"/>
        <v>33351</v>
      </c>
      <c r="J61" s="122">
        <f t="shared" si="3"/>
        <v>12651</v>
      </c>
      <c r="K61" s="122"/>
      <c r="L61" s="122">
        <f>SUM(L37:L60)</f>
        <v>3551</v>
      </c>
      <c r="M61" s="130"/>
      <c r="N61" s="130"/>
      <c r="O61" s="130"/>
      <c r="P61" s="130"/>
      <c r="Q61" s="129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5" t="str">
        <f>+'[1]podrobný rozpočet 2004'!B98</f>
        <v>Rozpočtové výdaje</v>
      </c>
      <c r="B77" s="96"/>
      <c r="C77" s="97"/>
      <c r="D77" s="178">
        <v>2015</v>
      </c>
      <c r="E77" s="179"/>
      <c r="F77" s="179"/>
      <c r="G77" s="179"/>
      <c r="H77" s="179"/>
      <c r="I77" s="179"/>
      <c r="J77" s="179"/>
      <c r="K77" s="179"/>
      <c r="L77" s="180"/>
      <c r="M77" s="168" t="s">
        <v>11</v>
      </c>
      <c r="N77" s="168"/>
      <c r="O77" s="168"/>
      <c r="P77" s="168"/>
      <c r="Q77" s="169"/>
    </row>
    <row r="78" spans="1:17" ht="13.5" thickBot="1">
      <c r="A78" s="110"/>
      <c r="B78" s="111"/>
      <c r="C78" s="112"/>
      <c r="D78" s="113" t="s">
        <v>23</v>
      </c>
      <c r="E78" s="114"/>
      <c r="F78" s="114"/>
      <c r="G78" s="114"/>
      <c r="H78" s="114"/>
      <c r="I78" s="121" t="s">
        <v>25</v>
      </c>
      <c r="J78" s="113" t="s">
        <v>34</v>
      </c>
      <c r="K78" s="113" t="s">
        <v>22</v>
      </c>
      <c r="L78" s="109" t="s">
        <v>35</v>
      </c>
      <c r="M78" s="170"/>
      <c r="N78" s="170"/>
      <c r="O78" s="170"/>
      <c r="P78" s="170"/>
      <c r="Q78" s="171"/>
    </row>
    <row r="79" spans="1:17" ht="12.75">
      <c r="A79" s="115">
        <f>+'[1]podrobný rozpočet 2004'!B104</f>
        <v>1031</v>
      </c>
      <c r="B79" s="116"/>
      <c r="C79" s="117" t="str">
        <f>+'[1]podrobný rozpočet 2004'!E104</f>
        <v>Pěstební činnost</v>
      </c>
      <c r="D79" s="118"/>
      <c r="E79" s="118"/>
      <c r="F79" s="118"/>
      <c r="G79" s="118"/>
      <c r="H79" s="118"/>
      <c r="I79" s="118"/>
      <c r="J79" s="118"/>
      <c r="K79" s="119"/>
      <c r="L79" s="118"/>
      <c r="M79" s="120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150</v>
      </c>
      <c r="J80" s="14">
        <v>43</v>
      </c>
      <c r="K80" s="84">
        <f>J80/I80*100</f>
        <v>28.666666666666668</v>
      </c>
      <c r="L80" s="14"/>
      <c r="M80" s="59"/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500</v>
      </c>
      <c r="J81" s="14">
        <v>34</v>
      </c>
      <c r="K81" s="84">
        <f aca="true" t="shared" si="4" ref="K81:K107">J81/I81*100</f>
        <v>6.800000000000001</v>
      </c>
      <c r="L81" s="52">
        <v>4800</v>
      </c>
      <c r="M81" s="75" t="s">
        <v>44</v>
      </c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4400</v>
      </c>
      <c r="J82" s="14">
        <v>88</v>
      </c>
      <c r="K82" s="84">
        <f t="shared" si="4"/>
        <v>2</v>
      </c>
      <c r="L82" s="14"/>
      <c r="M82" s="71"/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84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>
        <v>0</v>
      </c>
      <c r="K84" s="84">
        <f t="shared" si="4"/>
        <v>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650</v>
      </c>
      <c r="J85" s="14">
        <v>217</v>
      </c>
      <c r="K85" s="84">
        <f t="shared" si="4"/>
        <v>33.38461538461539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2700</v>
      </c>
      <c r="J86" s="14">
        <v>810</v>
      </c>
      <c r="K86" s="84">
        <f t="shared" si="4"/>
        <v>30</v>
      </c>
      <c r="L86" s="14"/>
      <c r="M86" s="71"/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56</v>
      </c>
      <c r="K87" s="84">
        <f t="shared" si="4"/>
        <v>43.07692307692308</v>
      </c>
      <c r="L87" s="26"/>
      <c r="M87" s="172"/>
      <c r="N87" s="173"/>
      <c r="O87" s="173"/>
      <c r="P87" s="173"/>
      <c r="Q87" s="174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46</v>
      </c>
      <c r="K88" s="84">
        <f t="shared" si="4"/>
        <v>10.222222222222223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3100</v>
      </c>
      <c r="J89" s="14">
        <v>43</v>
      </c>
      <c r="K89" s="84">
        <f t="shared" si="4"/>
        <v>1.3870967741935483</v>
      </c>
      <c r="L89" s="14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27</v>
      </c>
      <c r="K90" s="84">
        <f t="shared" si="4"/>
        <v>54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80</v>
      </c>
      <c r="K91" s="84">
        <f t="shared" si="4"/>
        <v>50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84</v>
      </c>
      <c r="K92" s="84">
        <f t="shared" si="4"/>
        <v>56.00000000000001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84">
        <f t="shared" si="4"/>
        <v>0</v>
      </c>
      <c r="L93" s="14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100</v>
      </c>
      <c r="J94" s="14">
        <v>80</v>
      </c>
      <c r="K94" s="84">
        <f t="shared" si="4"/>
        <v>80</v>
      </c>
      <c r="L94" s="14"/>
      <c r="M94" s="59"/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1600</v>
      </c>
      <c r="J95" s="14">
        <v>509</v>
      </c>
      <c r="K95" s="84">
        <f t="shared" si="4"/>
        <v>31.8125</v>
      </c>
      <c r="L95" s="52"/>
      <c r="M95" s="75"/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209</v>
      </c>
      <c r="K96" s="84">
        <f t="shared" si="4"/>
        <v>27.866666666666667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355</v>
      </c>
      <c r="K97" s="84">
        <f t="shared" si="4"/>
        <v>35.5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100</v>
      </c>
      <c r="J98" s="14">
        <v>63</v>
      </c>
      <c r="K98" s="84">
        <f t="shared" si="4"/>
        <v>63</v>
      </c>
      <c r="L98" s="14"/>
      <c r="M98" s="59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3100</v>
      </c>
      <c r="J99" s="14">
        <v>756</v>
      </c>
      <c r="K99" s="84">
        <f t="shared" si="4"/>
        <v>24.387096774193548</v>
      </c>
      <c r="L99" s="14"/>
      <c r="M99" s="71"/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24</v>
      </c>
      <c r="D100" s="14"/>
      <c r="E100" s="14"/>
      <c r="F100" s="14"/>
      <c r="G100" s="14"/>
      <c r="H100" s="14"/>
      <c r="I100" s="14"/>
      <c r="J100" s="14"/>
      <c r="K100" s="84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692</v>
      </c>
      <c r="K101" s="84">
        <f t="shared" si="4"/>
        <v>31.454545454545457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11</v>
      </c>
      <c r="K102" s="84">
        <f t="shared" si="4"/>
        <v>73.33333333333333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2223</v>
      </c>
      <c r="E103" s="14"/>
      <c r="F103" s="14"/>
      <c r="G103" s="14"/>
      <c r="H103" s="14"/>
      <c r="I103" s="14">
        <v>2223</v>
      </c>
      <c r="J103" s="14">
        <v>506</v>
      </c>
      <c r="K103" s="84">
        <f t="shared" si="4"/>
        <v>22.76203328834908</v>
      </c>
      <c r="L103" s="14">
        <v>3054</v>
      </c>
      <c r="M103" s="71" t="s">
        <v>45</v>
      </c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>
        <v>500</v>
      </c>
      <c r="E104" s="14"/>
      <c r="F104" s="14"/>
      <c r="G104" s="14"/>
      <c r="H104" s="14"/>
      <c r="I104" s="14">
        <v>500</v>
      </c>
      <c r="J104" s="14"/>
      <c r="K104" s="84">
        <f t="shared" si="4"/>
        <v>0</v>
      </c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27</v>
      </c>
      <c r="D105" s="14">
        <v>90</v>
      </c>
      <c r="E105" s="14"/>
      <c r="F105" s="14"/>
      <c r="G105" s="14"/>
      <c r="H105" s="14"/>
      <c r="I105" s="14">
        <v>90</v>
      </c>
      <c r="J105" s="14">
        <v>52</v>
      </c>
      <c r="K105" s="84">
        <f t="shared" si="4"/>
        <v>57.77777777777777</v>
      </c>
      <c r="L105" s="14">
        <v>35</v>
      </c>
      <c r="M105" s="59" t="s">
        <v>46</v>
      </c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16</v>
      </c>
      <c r="D106" s="53"/>
      <c r="E106" s="53"/>
      <c r="F106" s="53"/>
      <c r="G106" s="53"/>
      <c r="H106" s="53"/>
      <c r="I106" s="53"/>
      <c r="J106" s="53"/>
      <c r="K106" s="84"/>
      <c r="L106" s="53"/>
      <c r="M106" s="59"/>
      <c r="N106" s="18"/>
      <c r="O106" s="18"/>
      <c r="P106" s="18"/>
      <c r="Q106" s="21"/>
    </row>
    <row r="107" spans="1:17" ht="13.5" thickBot="1">
      <c r="A107" s="188">
        <f>+'[1]podrobný rozpočet 2004'!B315</f>
        <v>5512</v>
      </c>
      <c r="B107" s="189"/>
      <c r="C107" s="190" t="str">
        <f>+'[1]podrobný rozpočet 2004'!E315</f>
        <v>Protipožární ochrana- dobrovolná</v>
      </c>
      <c r="D107" s="191">
        <v>600</v>
      </c>
      <c r="E107" s="191"/>
      <c r="F107" s="191"/>
      <c r="G107" s="191"/>
      <c r="H107" s="191"/>
      <c r="I107" s="191">
        <v>600</v>
      </c>
      <c r="J107" s="191">
        <v>487</v>
      </c>
      <c r="K107" s="192">
        <f t="shared" si="4"/>
        <v>81.16666666666667</v>
      </c>
      <c r="L107" s="191">
        <v>270</v>
      </c>
      <c r="M107" s="193" t="s">
        <v>48</v>
      </c>
      <c r="N107" s="194"/>
      <c r="O107" s="194"/>
      <c r="P107" s="194"/>
      <c r="Q107" s="195"/>
    </row>
    <row r="108" spans="1:17" ht="13.5" thickBot="1">
      <c r="A108" s="134" t="s">
        <v>9</v>
      </c>
      <c r="B108" s="99"/>
      <c r="C108" s="100"/>
      <c r="D108" s="135" t="str">
        <f>D5</f>
        <v>schv.rozpočet </v>
      </c>
      <c r="E108" s="102"/>
      <c r="F108" s="102"/>
      <c r="G108" s="102"/>
      <c r="H108" s="102"/>
      <c r="I108" s="135" t="s">
        <v>25</v>
      </c>
      <c r="J108" s="136" t="s">
        <v>34</v>
      </c>
      <c r="K108" s="137" t="s">
        <v>22</v>
      </c>
      <c r="L108" s="187" t="s">
        <v>35</v>
      </c>
      <c r="M108" s="102"/>
      <c r="N108" s="102"/>
      <c r="O108" s="102"/>
      <c r="P108" s="102"/>
      <c r="Q108" s="103"/>
    </row>
    <row r="109" spans="1:17" ht="12.75">
      <c r="A109" s="131">
        <f>+'[1]podrobný rozpočet 2004'!B320</f>
        <v>6112</v>
      </c>
      <c r="B109" s="45"/>
      <c r="C109" s="46" t="str">
        <f>+'[1]podrobný rozpočet 2004'!E320</f>
        <v>Zastupitelstva obcí</v>
      </c>
      <c r="D109" s="132">
        <v>1000</v>
      </c>
      <c r="E109" s="31"/>
      <c r="F109" s="31"/>
      <c r="G109" s="31"/>
      <c r="H109" s="31"/>
      <c r="I109" s="132">
        <v>1000</v>
      </c>
      <c r="J109" s="132">
        <v>268</v>
      </c>
      <c r="K109" s="138">
        <f aca="true" t="shared" si="5" ref="K109:K114">(J109/D109)*100</f>
        <v>26.8</v>
      </c>
      <c r="L109" s="133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7"/>
      <c r="K110" s="84"/>
      <c r="L110" s="85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9000</v>
      </c>
      <c r="J111" s="87">
        <v>2529</v>
      </c>
      <c r="K111" s="84">
        <f t="shared" si="5"/>
        <v>36.128571428571426</v>
      </c>
      <c r="L111" s="92"/>
      <c r="M111" s="93"/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19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84">
        <f t="shared" si="5"/>
        <v>100</v>
      </c>
      <c r="L112" s="85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26</v>
      </c>
      <c r="D113" s="14">
        <v>20</v>
      </c>
      <c r="E113" s="31"/>
      <c r="F113" s="31"/>
      <c r="G113" s="31"/>
      <c r="H113" s="31"/>
      <c r="I113" s="14">
        <v>20</v>
      </c>
      <c r="J113" s="14">
        <v>1</v>
      </c>
      <c r="K113" s="84">
        <f t="shared" si="5"/>
        <v>5</v>
      </c>
      <c r="L113" s="85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800</v>
      </c>
      <c r="J114" s="87">
        <v>1142</v>
      </c>
      <c r="K114" s="84">
        <f t="shared" si="5"/>
        <v>142.75</v>
      </c>
      <c r="L114" s="85">
        <v>342</v>
      </c>
      <c r="M114" s="18" t="s">
        <v>47</v>
      </c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31"/>
      <c r="J115" s="94">
        <v>23</v>
      </c>
      <c r="K115" s="138"/>
      <c r="L115" s="86"/>
      <c r="M115" s="90"/>
      <c r="N115" s="90"/>
      <c r="O115" s="90"/>
      <c r="P115" s="90"/>
      <c r="Q115" s="91"/>
    </row>
    <row r="116" spans="1:17" ht="13.5" thickBot="1">
      <c r="A116" s="98"/>
      <c r="B116" s="99"/>
      <c r="C116" s="100" t="str">
        <f>+'[1]podrobný rozpočet 2004'!E372</f>
        <v>CELKEM</v>
      </c>
      <c r="D116" s="105">
        <f aca="true" t="shared" si="6" ref="D116:L116">SUM(D79:D115)</f>
        <v>29050</v>
      </c>
      <c r="E116" s="105">
        <f t="shared" si="6"/>
        <v>0</v>
      </c>
      <c r="F116" s="105">
        <f t="shared" si="6"/>
        <v>0</v>
      </c>
      <c r="G116" s="105">
        <f t="shared" si="6"/>
        <v>0</v>
      </c>
      <c r="H116" s="105">
        <f t="shared" si="6"/>
        <v>0</v>
      </c>
      <c r="I116" s="105">
        <f t="shared" si="6"/>
        <v>35850</v>
      </c>
      <c r="J116" s="105">
        <f t="shared" si="6"/>
        <v>9470</v>
      </c>
      <c r="K116" s="105"/>
      <c r="L116" s="105">
        <f t="shared" si="6"/>
        <v>8501</v>
      </c>
      <c r="M116" s="125"/>
      <c r="N116" s="102"/>
      <c r="O116" s="102"/>
      <c r="P116" s="102"/>
      <c r="Q116" s="103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56" t="str">
        <f>+'[1]podrobný rozpočet 2004'!B374</f>
        <v>Rekapitulace</v>
      </c>
      <c r="B119" s="143"/>
      <c r="C119" s="144"/>
      <c r="D119" s="145" t="str">
        <f>D5</f>
        <v>schv.rozpočet </v>
      </c>
      <c r="E119" s="145"/>
      <c r="F119" s="145"/>
      <c r="G119" s="145"/>
      <c r="H119" s="145"/>
      <c r="I119" s="145" t="s">
        <v>25</v>
      </c>
      <c r="J119" s="145" t="s">
        <v>34</v>
      </c>
      <c r="K119" s="145" t="s">
        <v>22</v>
      </c>
      <c r="L119" s="150" t="s">
        <v>36</v>
      </c>
      <c r="M119" s="146" t="s">
        <v>28</v>
      </c>
    </row>
    <row r="120" spans="1:13" ht="12.75">
      <c r="A120" s="139"/>
      <c r="B120" s="140"/>
      <c r="C120" s="141" t="str">
        <f>+'[1]podrobný rozpočet 2004'!E375</f>
        <v>Příjmy</v>
      </c>
      <c r="D120" s="140">
        <f aca="true" t="shared" si="7" ref="D120:J120">D61</f>
        <v>29050</v>
      </c>
      <c r="E120" s="140">
        <f t="shared" si="7"/>
        <v>0</v>
      </c>
      <c r="F120" s="140">
        <f t="shared" si="7"/>
        <v>0</v>
      </c>
      <c r="G120" s="140">
        <f t="shared" si="7"/>
        <v>0</v>
      </c>
      <c r="H120" s="140">
        <f t="shared" si="7"/>
        <v>0</v>
      </c>
      <c r="I120" s="140">
        <f t="shared" si="7"/>
        <v>33351</v>
      </c>
      <c r="J120" s="140">
        <f t="shared" si="7"/>
        <v>12651</v>
      </c>
      <c r="K120" s="142">
        <f>J120/D120*100</f>
        <v>43.54905335628227</v>
      </c>
      <c r="L120" s="151">
        <f>L61</f>
        <v>3551</v>
      </c>
      <c r="M120" s="181">
        <f>I120+L120</f>
        <v>36902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8" ref="D121:J121">D116</f>
        <v>29050</v>
      </c>
      <c r="E121" s="8">
        <f t="shared" si="8"/>
        <v>0</v>
      </c>
      <c r="F121" s="8">
        <f t="shared" si="8"/>
        <v>0</v>
      </c>
      <c r="G121" s="8">
        <f t="shared" si="8"/>
        <v>0</v>
      </c>
      <c r="H121" s="8">
        <f t="shared" si="8"/>
        <v>0</v>
      </c>
      <c r="I121" s="8">
        <f t="shared" si="8"/>
        <v>35850</v>
      </c>
      <c r="J121" s="8">
        <f t="shared" si="8"/>
        <v>9470</v>
      </c>
      <c r="K121" s="88">
        <f>J121/D121*100</f>
        <v>32.59896729776248</v>
      </c>
      <c r="L121" s="152">
        <f>L116</f>
        <v>8501</v>
      </c>
      <c r="M121" s="182">
        <f>I121+L121</f>
        <v>44351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9" ref="D122:M122">D120-D121</f>
        <v>0</v>
      </c>
      <c r="E122" s="8">
        <f t="shared" si="9"/>
        <v>0</v>
      </c>
      <c r="F122" s="8">
        <f t="shared" si="9"/>
        <v>0</v>
      </c>
      <c r="G122" s="8">
        <f t="shared" si="9"/>
        <v>0</v>
      </c>
      <c r="H122" s="8">
        <f t="shared" si="9"/>
        <v>0</v>
      </c>
      <c r="I122" s="8">
        <f>I120-I121</f>
        <v>-2499</v>
      </c>
      <c r="J122" s="8">
        <f>J120-J121</f>
        <v>3181</v>
      </c>
      <c r="K122" s="88"/>
      <c r="L122" s="152">
        <f t="shared" si="9"/>
        <v>-4950</v>
      </c>
      <c r="M122" s="183">
        <f t="shared" si="9"/>
        <v>-7449</v>
      </c>
    </row>
    <row r="123" spans="1:13" ht="12.75">
      <c r="A123" s="39"/>
      <c r="B123" s="8"/>
      <c r="C123" s="12"/>
      <c r="D123" s="27"/>
      <c r="E123" s="43"/>
      <c r="F123" s="43"/>
      <c r="G123" s="43"/>
      <c r="H123" s="43"/>
      <c r="I123" s="27"/>
      <c r="J123" s="27"/>
      <c r="K123" s="27"/>
      <c r="L123" s="153"/>
      <c r="M123" s="184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52"/>
      <c r="M124" s="183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53"/>
      <c r="M125" s="184"/>
    </row>
    <row r="126" spans="1:13" ht="13.5" thickBot="1">
      <c r="A126" s="147"/>
      <c r="B126" s="64"/>
      <c r="C126" s="65" t="str">
        <f>+'[1]podrobný rozpočet 2004'!E381</f>
        <v>Hosp. výsledek</v>
      </c>
      <c r="D126" s="66">
        <f aca="true" t="shared" si="10" ref="D126:M126">D122-D124-D125</f>
        <v>0</v>
      </c>
      <c r="E126" s="66">
        <f t="shared" si="10"/>
        <v>0</v>
      </c>
      <c r="F126" s="66">
        <f t="shared" si="10"/>
        <v>0</v>
      </c>
      <c r="G126" s="66">
        <f t="shared" si="10"/>
        <v>0</v>
      </c>
      <c r="H126" s="66">
        <f t="shared" si="10"/>
        <v>0</v>
      </c>
      <c r="I126" s="66">
        <f t="shared" si="10"/>
        <v>-2499</v>
      </c>
      <c r="J126" s="66">
        <f>J122+J123</f>
        <v>3181</v>
      </c>
      <c r="K126" s="148"/>
      <c r="L126" s="154">
        <f t="shared" si="10"/>
        <v>-4950</v>
      </c>
      <c r="M126" s="185">
        <f t="shared" si="10"/>
        <v>-7449</v>
      </c>
    </row>
    <row r="127" spans="1:13" ht="13.5" thickBot="1">
      <c r="A127" s="149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5"/>
      <c r="M127" s="186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50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37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7" max="15" man="1"/>
    <brk id="76" max="25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2015-05-19T11:19:28Z</cp:lastPrinted>
  <dcterms:created xsi:type="dcterms:W3CDTF">2005-05-09T07:17:21Z</dcterms:created>
  <dcterms:modified xsi:type="dcterms:W3CDTF">2015-05-19T11:21:26Z</dcterms:modified>
  <cp:category/>
  <cp:version/>
  <cp:contentType/>
  <cp:contentStatus/>
</cp:coreProperties>
</file>