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do srpna" sheetId="1" r:id="rId1"/>
  </sheets>
  <externalReferences>
    <externalReference r:id="rId4"/>
  </externalReferences>
  <definedNames>
    <definedName name="_xlnm.Print_Area" localSheetId="0">'do srpna'!$A$1:$R$144</definedName>
  </definedNames>
  <calcPr fullCalcOnLoad="1"/>
</workbook>
</file>

<file path=xl/sharedStrings.xml><?xml version="1.0" encoding="utf-8"?>
<sst xmlns="http://schemas.openxmlformats.org/spreadsheetml/2006/main" count="73" uniqueCount="53">
  <si>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</si>
  <si>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</si>
  <si>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</si>
  <si>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</si>
  <si>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</si>
  <si>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</si>
  <si>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</si>
  <si>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</si>
  <si>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</si>
  <si>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</si>
  <si>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</si>
  <si>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</si>
  <si>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</si>
  <si>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</si>
  <si>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</si>
  <si>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</si>
  <si>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</si>
  <si>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</si>
  <si>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</si>
  <si>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</si>
  <si>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</si>
  <si>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</si>
  <si>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</si>
  <si>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</si>
  <si>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</si>
  <si>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</si>
  <si>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</si>
  <si>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</si>
  <si>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Ost.zálež.veřejného pořádku</t>
  </si>
  <si>
    <t>finanční vypořádání minulých let</t>
  </si>
  <si>
    <t>Úprava rozpočtu města Dubá na rok 2013 č.11</t>
  </si>
  <si>
    <t>skut.doVIII.</t>
  </si>
  <si>
    <t>obecné příjmy a výdaje z financování</t>
  </si>
  <si>
    <t>vratka části dotace na prezidenské volby</t>
  </si>
  <si>
    <t>dotace na VPP</t>
  </si>
  <si>
    <t>poplatky bankám</t>
  </si>
  <si>
    <t>náklady na kulturní akce</t>
  </si>
  <si>
    <t>úprava daně z příjmů za město Dubá-stejně v par.1122</t>
  </si>
  <si>
    <t>opravy komínů v bytových domech</t>
  </si>
  <si>
    <t>převod opravy Slávie do údržby kulturních památek</t>
  </si>
  <si>
    <t>převod opravy Slávie z nebytového hospodářství</t>
  </si>
  <si>
    <t>úprava daně z příjmů za město,stejná částka je v 6399</t>
  </si>
  <si>
    <t>vrácené zisky ze ZŠ a MŠ za rok 2012</t>
  </si>
  <si>
    <t>po úpravě</t>
  </si>
  <si>
    <t>rozpočet</t>
  </si>
  <si>
    <t xml:space="preserve">č.11 </t>
  </si>
  <si>
    <t>dar Nemocnici Česká Lípa</t>
  </si>
  <si>
    <t>zvýšený nákup map v informačním centru</t>
  </si>
  <si>
    <t>v letošním roce jsou větší příjmy než bylo očekáváno</t>
  </si>
  <si>
    <t>větší příjem darů na MJD</t>
  </si>
  <si>
    <t>úpr. č.11</t>
  </si>
  <si>
    <t>úpr. č. 11</t>
  </si>
  <si>
    <t>Úprava rozpočtu č. 11 byla schválena na veřejném zasedání MZ dne 19. září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</si>
</sst>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/>
      <protection/>
    </xf>
    <xf numFmtId="49" fontId="2" fillId="34" borderId="19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2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 wrapText="1"/>
    </xf>
    <xf numFmtId="0" fontId="2" fillId="0" borderId="29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1" fillId="4" borderId="32" xfId="0" applyFont="1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0" fillId="0" borderId="28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4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4" xfId="0" applyFill="1" applyBorder="1" applyAlignment="1">
      <alignment/>
    </xf>
    <xf numFmtId="0" fontId="1" fillId="35" borderId="35" xfId="0" applyFont="1" applyFill="1" applyBorder="1" applyAlignment="1" applyProtection="1">
      <alignment/>
      <protection/>
    </xf>
    <xf numFmtId="0" fontId="0" fillId="35" borderId="17" xfId="0" applyFont="1" applyFill="1" applyBorder="1" applyAlignment="1">
      <alignment/>
    </xf>
    <xf numFmtId="0" fontId="0" fillId="34" borderId="22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1" fillId="36" borderId="35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2" fillId="36" borderId="38" xfId="0" applyFont="1" applyFill="1" applyBorder="1" applyAlignment="1" applyProtection="1">
      <alignment/>
      <protection/>
    </xf>
    <xf numFmtId="0" fontId="2" fillId="36" borderId="39" xfId="0" applyFont="1" applyFill="1" applyBorder="1" applyAlignment="1" applyProtection="1">
      <alignment/>
      <protection/>
    </xf>
    <xf numFmtId="0" fontId="3" fillId="36" borderId="39" xfId="0" applyFont="1" applyFill="1" applyBorder="1" applyAlignment="1" applyProtection="1">
      <alignment/>
      <protection/>
    </xf>
    <xf numFmtId="0" fontId="1" fillId="36" borderId="40" xfId="0" applyFont="1" applyFill="1" applyBorder="1" applyAlignment="1" applyProtection="1">
      <alignment/>
      <protection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1" fontId="1" fillId="36" borderId="38" xfId="0" applyNumberFormat="1" applyFont="1" applyFill="1" applyBorder="1" applyAlignment="1" applyProtection="1">
      <alignment horizontal="right"/>
      <protection/>
    </xf>
    <xf numFmtId="0" fontId="1" fillId="36" borderId="39" xfId="0" applyFont="1" applyFill="1" applyBorder="1" applyAlignment="1" applyProtection="1">
      <alignment/>
      <protection/>
    </xf>
    <xf numFmtId="0" fontId="4" fillId="36" borderId="39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/>
      <protection/>
    </xf>
    <xf numFmtId="0" fontId="0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34" borderId="4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36" borderId="4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4" borderId="27" xfId="0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2" fillId="36" borderId="40" xfId="0" applyFont="1" applyFill="1" applyBorder="1" applyAlignment="1" applyProtection="1">
      <alignment/>
      <protection/>
    </xf>
    <xf numFmtId="1" fontId="2" fillId="0" borderId="47" xfId="0" applyNumberFormat="1" applyFont="1" applyFill="1" applyBorder="1" applyAlignment="1" applyProtection="1">
      <alignment horizontal="right"/>
      <protection/>
    </xf>
    <xf numFmtId="0" fontId="0" fillId="33" borderId="39" xfId="0" applyFill="1" applyBorder="1" applyAlignment="1">
      <alignment/>
    </xf>
    <xf numFmtId="0" fontId="2" fillId="36" borderId="30" xfId="0" applyFont="1" applyFill="1" applyBorder="1" applyAlignment="1" applyProtection="1">
      <alignment/>
      <protection/>
    </xf>
    <xf numFmtId="0" fontId="1" fillId="36" borderId="48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36" borderId="49" xfId="0" applyFont="1" applyFill="1" applyBorder="1" applyAlignment="1" applyProtection="1">
      <alignment/>
      <protection/>
    </xf>
    <xf numFmtId="0" fontId="2" fillId="36" borderId="35" xfId="0" applyFont="1" applyFill="1" applyBorder="1" applyAlignment="1" applyProtection="1">
      <alignment/>
      <protection/>
    </xf>
    <xf numFmtId="0" fontId="0" fillId="36" borderId="17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" fontId="0" fillId="36" borderId="22" xfId="0" applyNumberFormat="1" applyFont="1" applyFill="1" applyBorder="1" applyAlignment="1">
      <alignment/>
    </xf>
    <xf numFmtId="0" fontId="2" fillId="35" borderId="50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0" fontId="0" fillId="35" borderId="3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51" xfId="0" applyFill="1" applyBorder="1" applyAlignment="1">
      <alignment horizontal="center"/>
    </xf>
    <xf numFmtId="0" fontId="3" fillId="4" borderId="18" xfId="0" applyFont="1" applyFill="1" applyBorder="1" applyAlignment="1" applyProtection="1">
      <alignment/>
      <protection/>
    </xf>
    <xf numFmtId="0" fontId="1" fillId="4" borderId="20" xfId="0" applyFont="1" applyFill="1" applyBorder="1" applyAlignment="1" applyProtection="1">
      <alignment/>
      <protection/>
    </xf>
    <xf numFmtId="0" fontId="0" fillId="34" borderId="52" xfId="0" applyFill="1" applyBorder="1" applyAlignment="1">
      <alignment/>
    </xf>
    <xf numFmtId="0" fontId="0" fillId="4" borderId="10" xfId="0" applyFill="1" applyBorder="1" applyAlignment="1">
      <alignment/>
    </xf>
    <xf numFmtId="0" fontId="0" fillId="3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3" fontId="3" fillId="34" borderId="19" xfId="0" applyNumberFormat="1" applyFont="1" applyFill="1" applyBorder="1" applyAlignment="1" applyProtection="1">
      <alignment/>
      <protection/>
    </xf>
    <xf numFmtId="0" fontId="0" fillId="34" borderId="55" xfId="0" applyFill="1" applyBorder="1" applyAlignment="1">
      <alignment/>
    </xf>
    <xf numFmtId="0" fontId="4" fillId="4" borderId="10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/>
      <protection/>
    </xf>
    <xf numFmtId="1" fontId="8" fillId="0" borderId="26" xfId="0" applyNumberFormat="1" applyFont="1" applyBorder="1" applyAlignment="1">
      <alignment/>
    </xf>
    <xf numFmtId="1" fontId="8" fillId="36" borderId="39" xfId="0" applyNumberFormat="1" applyFont="1" applyFill="1" applyBorder="1" applyAlignment="1">
      <alignment/>
    </xf>
    <xf numFmtId="1" fontId="2" fillId="0" borderId="48" xfId="0" applyNumberFormat="1" applyFont="1" applyFill="1" applyBorder="1" applyAlignment="1" applyProtection="1">
      <alignment horizontal="right"/>
      <protection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1" fontId="0" fillId="0" borderId="57" xfId="0" applyNumberFormat="1" applyBorder="1" applyAlignment="1">
      <alignment/>
    </xf>
    <xf numFmtId="0" fontId="1" fillId="33" borderId="49" xfId="0" applyFont="1" applyFill="1" applyBorder="1" applyAlignment="1" applyProtection="1">
      <alignment/>
      <protection/>
    </xf>
    <xf numFmtId="0" fontId="0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ill="1" applyBorder="1" applyAlignment="1">
      <alignment horizontal="center"/>
    </xf>
    <xf numFmtId="1" fontId="2" fillId="0" borderId="32" xfId="0" applyNumberFormat="1" applyFont="1" applyFill="1" applyBorder="1" applyAlignment="1" applyProtection="1">
      <alignment horizontal="right"/>
      <protection/>
    </xf>
    <xf numFmtId="0" fontId="0" fillId="0" borderId="58" xfId="0" applyBorder="1" applyAlignment="1">
      <alignment/>
    </xf>
    <xf numFmtId="1" fontId="0" fillId="0" borderId="58" xfId="0" applyNumberFormat="1" applyBorder="1" applyAlignment="1">
      <alignment/>
    </xf>
    <xf numFmtId="0" fontId="1" fillId="33" borderId="38" xfId="0" applyFont="1" applyFill="1" applyBorder="1" applyAlignment="1" applyProtection="1">
      <alignment/>
      <protection/>
    </xf>
    <xf numFmtId="1" fontId="7" fillId="36" borderId="40" xfId="0" applyNumberFormat="1" applyFont="1" applyFill="1" applyBorder="1" applyAlignment="1">
      <alignment/>
    </xf>
    <xf numFmtId="0" fontId="7" fillId="36" borderId="3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27" xfId="0" applyFill="1" applyBorder="1" applyAlignment="1">
      <alignment/>
    </xf>
    <xf numFmtId="0" fontId="2" fillId="37" borderId="27" xfId="0" applyFont="1" applyFill="1" applyBorder="1" applyAlignment="1" applyProtection="1">
      <alignment/>
      <protection/>
    </xf>
    <xf numFmtId="0" fontId="0" fillId="37" borderId="58" xfId="0" applyFill="1" applyBorder="1" applyAlignment="1">
      <alignment/>
    </xf>
    <xf numFmtId="0" fontId="0" fillId="37" borderId="17" xfId="0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 wrapText="1"/>
      <protection locked="0"/>
    </xf>
    <xf numFmtId="0" fontId="0" fillId="37" borderId="22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7" borderId="59" xfId="0" applyFill="1" applyBorder="1" applyAlignment="1">
      <alignment/>
    </xf>
    <xf numFmtId="0" fontId="0" fillId="37" borderId="59" xfId="0" applyFont="1" applyFill="1" applyBorder="1" applyAlignment="1">
      <alignment/>
    </xf>
    <xf numFmtId="0" fontId="0" fillId="37" borderId="54" xfId="0" applyFill="1" applyBorder="1" applyAlignment="1">
      <alignment/>
    </xf>
    <xf numFmtId="0" fontId="1" fillId="37" borderId="10" xfId="0" applyFont="1" applyFill="1" applyBorder="1" applyAlignment="1" applyProtection="1">
      <alignment/>
      <protection/>
    </xf>
    <xf numFmtId="1" fontId="8" fillId="0" borderId="23" xfId="0" applyNumberFormat="1" applyFont="1" applyBorder="1" applyAlignment="1">
      <alignment/>
    </xf>
    <xf numFmtId="0" fontId="0" fillId="37" borderId="23" xfId="0" applyFill="1" applyBorder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0" borderId="2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10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115" workbookViewId="0" topLeftCell="C121">
      <selection activeCell="K139" sqref="K13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7.7109375" style="0" customWidth="1"/>
    <col min="12" max="13" width="9.57421875" style="0" customWidth="1"/>
  </cols>
  <sheetData>
    <row r="1" spans="1:18" ht="12.75">
      <c r="A1" s="4"/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2" t="s">
        <v>30</v>
      </c>
      <c r="B2" s="4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11</v>
      </c>
    </row>
    <row r="3" spans="1:18" ht="13.5" thickBot="1">
      <c r="A3" s="5"/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</row>
    <row r="4" spans="1:18" ht="12.75">
      <c r="A4" s="191" t="str">
        <f>+'[1]podrobný rozpočet 2004'!B6</f>
        <v>Rozpočtové příjmy</v>
      </c>
      <c r="B4" s="192"/>
      <c r="C4" s="192"/>
      <c r="D4" s="206">
        <v>2013</v>
      </c>
      <c r="E4" s="206"/>
      <c r="F4" s="206"/>
      <c r="G4" s="206"/>
      <c r="H4" s="206"/>
      <c r="I4" s="206"/>
      <c r="J4" s="206"/>
      <c r="K4" s="206"/>
      <c r="L4" s="206"/>
      <c r="M4" s="122" t="s">
        <v>44</v>
      </c>
      <c r="N4" s="195"/>
      <c r="O4" s="195"/>
      <c r="P4" s="195"/>
      <c r="Q4" s="195"/>
      <c r="R4" s="196"/>
    </row>
    <row r="5" spans="1:18" ht="13.5" thickBot="1">
      <c r="A5" s="192"/>
      <c r="B5" s="192" t="str">
        <f>+'[1]podrobný rozpočet 2004'!D7</f>
        <v>Pol</v>
      </c>
      <c r="C5" s="193" t="str">
        <f>+'[1]podrobný rozpočet 2004'!E7</f>
        <v>Popis</v>
      </c>
      <c r="D5" s="116" t="s">
        <v>18</v>
      </c>
      <c r="E5" s="116"/>
      <c r="F5" s="116"/>
      <c r="G5" s="116"/>
      <c r="H5" s="116"/>
      <c r="I5" s="116" t="s">
        <v>27</v>
      </c>
      <c r="J5" s="116" t="s">
        <v>31</v>
      </c>
      <c r="K5" s="194" t="s">
        <v>24</v>
      </c>
      <c r="L5" s="194" t="s">
        <v>50</v>
      </c>
      <c r="M5" s="122" t="s">
        <v>43</v>
      </c>
      <c r="N5" s="197"/>
      <c r="O5" s="197"/>
      <c r="P5" s="197"/>
      <c r="Q5" s="197"/>
      <c r="R5" s="198"/>
    </row>
    <row r="6" spans="1:18" ht="12.75">
      <c r="A6" s="192"/>
      <c r="B6" s="192"/>
      <c r="C6" s="193"/>
      <c r="D6" s="116"/>
      <c r="E6" s="116"/>
      <c r="F6" s="116"/>
      <c r="G6" s="116"/>
      <c r="H6" s="116"/>
      <c r="I6" s="116"/>
      <c r="J6" s="116"/>
      <c r="K6" s="116"/>
      <c r="L6" s="116"/>
      <c r="M6" s="122" t="s">
        <v>45</v>
      </c>
      <c r="N6" s="73"/>
      <c r="O6" s="73"/>
      <c r="P6" s="73"/>
      <c r="Q6" s="73"/>
      <c r="R6" s="74"/>
    </row>
    <row r="7" spans="1:18" ht="12.75">
      <c r="A7" s="153"/>
      <c r="B7" s="48">
        <f>+'[1]podrobný rozpočet 2004'!D8</f>
        <v>1111</v>
      </c>
      <c r="C7" s="49" t="str">
        <f>+'[1]podrobný rozpočet 2004'!E8</f>
        <v>Daň z příjmu fyz. osob ze záv. Čin.</v>
      </c>
      <c r="D7" s="158">
        <v>3480</v>
      </c>
      <c r="E7" s="32"/>
      <c r="F7" s="32"/>
      <c r="G7" s="32"/>
      <c r="H7" s="32"/>
      <c r="I7" s="158">
        <v>3480</v>
      </c>
      <c r="J7" s="158">
        <v>2766</v>
      </c>
      <c r="K7" s="189">
        <f>J7/I7*100</f>
        <v>79.48275862068965</v>
      </c>
      <c r="L7" s="190"/>
      <c r="M7" s="158">
        <f>L7+I7</f>
        <v>3480</v>
      </c>
      <c r="N7" s="50"/>
      <c r="O7" s="50"/>
      <c r="P7" s="50"/>
      <c r="Q7" s="50"/>
      <c r="R7" s="51"/>
    </row>
    <row r="8" spans="1:18" ht="12.75">
      <c r="A8" s="34"/>
      <c r="B8" s="6">
        <f>+'[1]podrobný rozpočet 2004'!D9</f>
        <v>1112</v>
      </c>
      <c r="C8" s="9" t="str">
        <f>+'[1]podrobný rozpočet 2004'!E9</f>
        <v>Daň z příjmu fyz. osob ze OSVC</v>
      </c>
      <c r="D8" s="13">
        <v>1138</v>
      </c>
      <c r="E8" s="32"/>
      <c r="F8" s="32"/>
      <c r="G8" s="32"/>
      <c r="H8" s="32"/>
      <c r="I8" s="13">
        <v>1138</v>
      </c>
      <c r="J8" s="13">
        <v>317</v>
      </c>
      <c r="K8" s="77">
        <f aca="true" t="shared" si="0" ref="K8:K37">J8/I8*100</f>
        <v>27.855887521968363</v>
      </c>
      <c r="L8" s="172"/>
      <c r="M8" s="13">
        <f aca="true" t="shared" si="1" ref="M8:M37">L8+I8</f>
        <v>1138</v>
      </c>
      <c r="N8" s="17"/>
      <c r="O8" s="17"/>
      <c r="P8" s="17"/>
      <c r="Q8" s="17"/>
      <c r="R8" s="20"/>
    </row>
    <row r="9" spans="1:18" ht="12.75">
      <c r="A9" s="34"/>
      <c r="B9" s="6">
        <f>+'[1]podrobný rozpočet 2004'!D10</f>
        <v>1113</v>
      </c>
      <c r="C9" s="9" t="str">
        <f>+'[1]podrobný rozpočet 2004'!E10</f>
        <v>Daň z příjmu fyz. osob z kap.</v>
      </c>
      <c r="D9" s="13">
        <v>355</v>
      </c>
      <c r="E9" s="32"/>
      <c r="F9" s="32"/>
      <c r="G9" s="32"/>
      <c r="H9" s="32"/>
      <c r="I9" s="13">
        <v>355</v>
      </c>
      <c r="J9" s="13">
        <v>292</v>
      </c>
      <c r="K9" s="77">
        <f t="shared" si="0"/>
        <v>82.25352112676056</v>
      </c>
      <c r="L9" s="172"/>
      <c r="M9" s="13">
        <f t="shared" si="1"/>
        <v>355</v>
      </c>
      <c r="N9" s="17"/>
      <c r="O9" s="17"/>
      <c r="P9" s="17"/>
      <c r="Q9" s="17"/>
      <c r="R9" s="20"/>
    </row>
    <row r="10" spans="1:18" ht="12.75">
      <c r="A10" s="34"/>
      <c r="B10" s="6">
        <f>+'[1]podrobný rozpočet 2004'!D11</f>
        <v>1121</v>
      </c>
      <c r="C10" s="9" t="str">
        <f>+'[1]podrobný rozpočet 2004'!E11</f>
        <v>Daň z příjmu právnických osob</v>
      </c>
      <c r="D10" s="13">
        <v>3976</v>
      </c>
      <c r="E10" s="32"/>
      <c r="F10" s="32"/>
      <c r="G10" s="32"/>
      <c r="H10" s="32"/>
      <c r="I10" s="13">
        <v>3976</v>
      </c>
      <c r="J10" s="13">
        <v>3036</v>
      </c>
      <c r="K10" s="77">
        <f t="shared" si="0"/>
        <v>76.35814889336015</v>
      </c>
      <c r="L10" s="172"/>
      <c r="M10" s="13">
        <f t="shared" si="1"/>
        <v>3976</v>
      </c>
      <c r="N10" s="17"/>
      <c r="O10" s="17"/>
      <c r="P10" s="17"/>
      <c r="Q10" s="17"/>
      <c r="R10" s="20"/>
    </row>
    <row r="11" spans="1:18" ht="12.75">
      <c r="A11" s="34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3">
        <v>1200</v>
      </c>
      <c r="E11" s="32"/>
      <c r="F11" s="32"/>
      <c r="G11" s="32"/>
      <c r="H11" s="32"/>
      <c r="I11" s="13">
        <v>1200</v>
      </c>
      <c r="J11" s="13">
        <v>1065</v>
      </c>
      <c r="K11" s="77">
        <f t="shared" si="0"/>
        <v>88.75</v>
      </c>
      <c r="L11" s="172">
        <v>-135</v>
      </c>
      <c r="M11" s="13">
        <f t="shared" si="1"/>
        <v>1065</v>
      </c>
      <c r="N11" s="39" t="s">
        <v>41</v>
      </c>
      <c r="O11" s="17"/>
      <c r="P11" s="17"/>
      <c r="Q11" s="17"/>
      <c r="R11" s="20"/>
    </row>
    <row r="12" spans="1:18" ht="12.75">
      <c r="A12" s="34"/>
      <c r="B12" s="6">
        <f>+'[1]podrobný rozpočet 2004'!D13</f>
        <v>1211</v>
      </c>
      <c r="C12" s="9" t="str">
        <f>+'[1]podrobný rozpočet 2004'!E13</f>
        <v>Daň z přidané hodnoty</v>
      </c>
      <c r="D12" s="13">
        <v>7521</v>
      </c>
      <c r="E12" s="32"/>
      <c r="F12" s="32"/>
      <c r="G12" s="32"/>
      <c r="H12" s="32"/>
      <c r="I12" s="13">
        <v>8191</v>
      </c>
      <c r="J12" s="13">
        <v>5870</v>
      </c>
      <c r="K12" s="77">
        <f t="shared" si="0"/>
        <v>71.66402148699792</v>
      </c>
      <c r="L12" s="172"/>
      <c r="M12" s="13">
        <f t="shared" si="1"/>
        <v>8191</v>
      </c>
      <c r="N12" s="17"/>
      <c r="O12" s="17"/>
      <c r="P12" s="17"/>
      <c r="Q12" s="17"/>
      <c r="R12" s="20"/>
    </row>
    <row r="13" spans="1:18" ht="12.75">
      <c r="A13" s="34"/>
      <c r="B13" s="6">
        <f>+'[1]podrobný rozpočet 2004'!D14</f>
        <v>1332</v>
      </c>
      <c r="C13" s="9" t="str">
        <f>+'[1]podrobný rozpočet 2004'!E14</f>
        <v>Poplatky za vypouštění škodlivin</v>
      </c>
      <c r="D13" s="13">
        <v>0</v>
      </c>
      <c r="E13" s="32"/>
      <c r="F13" s="32"/>
      <c r="G13" s="32"/>
      <c r="H13" s="32"/>
      <c r="I13" s="13">
        <v>0</v>
      </c>
      <c r="J13" s="13">
        <v>0</v>
      </c>
      <c r="K13" s="77"/>
      <c r="L13" s="172"/>
      <c r="M13" s="13">
        <f t="shared" si="1"/>
        <v>0</v>
      </c>
      <c r="N13" s="17"/>
      <c r="O13" s="17"/>
      <c r="P13" s="17"/>
      <c r="Q13" s="17"/>
      <c r="R13" s="20"/>
    </row>
    <row r="14" spans="1:18" ht="12.75">
      <c r="A14" s="34"/>
      <c r="B14" s="6">
        <f>+'[1]podrobný rozpočet 2004'!D15</f>
        <v>1335</v>
      </c>
      <c r="C14" s="9" t="str">
        <f>+'[1]podrobný rozpočet 2004'!E15</f>
        <v>Poplatky za odnětí lesní půdy</v>
      </c>
      <c r="D14" s="13"/>
      <c r="E14" s="32"/>
      <c r="F14" s="32"/>
      <c r="G14" s="32"/>
      <c r="H14" s="32"/>
      <c r="I14" s="13"/>
      <c r="J14" s="13"/>
      <c r="K14" s="77"/>
      <c r="L14" s="172"/>
      <c r="M14" s="13">
        <f t="shared" si="1"/>
        <v>0</v>
      </c>
      <c r="N14" s="17"/>
      <c r="O14" s="17"/>
      <c r="P14" s="17"/>
      <c r="Q14" s="17"/>
      <c r="R14" s="20"/>
    </row>
    <row r="15" spans="1:18" ht="12.75">
      <c r="A15" s="34"/>
      <c r="B15" s="6">
        <v>1339</v>
      </c>
      <c r="C15" s="9" t="s">
        <v>15</v>
      </c>
      <c r="D15" s="13"/>
      <c r="E15" s="32"/>
      <c r="F15" s="32"/>
      <c r="G15" s="32"/>
      <c r="H15" s="32"/>
      <c r="I15" s="13"/>
      <c r="J15" s="13"/>
      <c r="K15" s="77"/>
      <c r="L15" s="172"/>
      <c r="M15" s="13">
        <f t="shared" si="1"/>
        <v>0</v>
      </c>
      <c r="N15" s="17"/>
      <c r="O15" s="17"/>
      <c r="P15" s="17"/>
      <c r="Q15" s="17"/>
      <c r="R15" s="20"/>
    </row>
    <row r="16" spans="1:18" ht="12.75">
      <c r="A16" s="34"/>
      <c r="B16" s="6">
        <f>+'[1]podrobný rozpočet 2004'!D17</f>
        <v>1337</v>
      </c>
      <c r="C16" s="9" t="str">
        <f>+'[1]podrobný rozpočet 2004'!E17</f>
        <v>Poplatek za komunální odpad</v>
      </c>
      <c r="D16" s="13">
        <v>1000</v>
      </c>
      <c r="E16" s="32"/>
      <c r="F16" s="32"/>
      <c r="G16" s="32"/>
      <c r="H16" s="32"/>
      <c r="I16" s="13">
        <v>1000</v>
      </c>
      <c r="J16" s="13">
        <v>864</v>
      </c>
      <c r="K16" s="77">
        <f t="shared" si="0"/>
        <v>86.4</v>
      </c>
      <c r="L16" s="172"/>
      <c r="M16" s="13">
        <f t="shared" si="1"/>
        <v>1000</v>
      </c>
      <c r="N16" s="17"/>
      <c r="O16" s="17"/>
      <c r="P16" s="17"/>
      <c r="Q16" s="17"/>
      <c r="R16" s="20"/>
    </row>
    <row r="17" spans="1:18" ht="12.75">
      <c r="A17" s="34"/>
      <c r="B17" s="6">
        <f>+'[1]podrobný rozpočet 2004'!D18</f>
        <v>1341</v>
      </c>
      <c r="C17" s="9" t="str">
        <f>+'[1]podrobný rozpočet 2004'!E18</f>
        <v>Poplatek ze psů</v>
      </c>
      <c r="D17" s="13">
        <v>60</v>
      </c>
      <c r="E17" s="32"/>
      <c r="F17" s="32"/>
      <c r="G17" s="32"/>
      <c r="H17" s="32"/>
      <c r="I17" s="13">
        <v>60</v>
      </c>
      <c r="J17" s="13">
        <v>48</v>
      </c>
      <c r="K17" s="77">
        <f t="shared" si="0"/>
        <v>80</v>
      </c>
      <c r="L17" s="172"/>
      <c r="M17" s="13">
        <f t="shared" si="1"/>
        <v>60</v>
      </c>
      <c r="N17" s="17"/>
      <c r="O17" s="17"/>
      <c r="P17" s="17"/>
      <c r="Q17" s="17"/>
      <c r="R17" s="20"/>
    </row>
    <row r="18" spans="1:18" ht="12.75">
      <c r="A18" s="34"/>
      <c r="B18" s="6">
        <f>+'[1]podrobný rozpočet 2004'!D19</f>
        <v>1342</v>
      </c>
      <c r="C18" s="9" t="str">
        <f>+'[1]podrobný rozpočet 2004'!E19</f>
        <v>Pobytové poplatky</v>
      </c>
      <c r="D18" s="13">
        <v>50</v>
      </c>
      <c r="E18" s="32"/>
      <c r="F18" s="32"/>
      <c r="G18" s="32"/>
      <c r="H18" s="32"/>
      <c r="I18" s="13">
        <v>50</v>
      </c>
      <c r="J18" s="13">
        <v>2</v>
      </c>
      <c r="K18" s="77">
        <f t="shared" si="0"/>
        <v>4</v>
      </c>
      <c r="L18" s="172"/>
      <c r="M18" s="13">
        <f t="shared" si="1"/>
        <v>50</v>
      </c>
      <c r="N18" s="17"/>
      <c r="O18" s="17"/>
      <c r="P18" s="17"/>
      <c r="Q18" s="17"/>
      <c r="R18" s="20"/>
    </row>
    <row r="19" spans="1:18" ht="12.75">
      <c r="A19" s="34"/>
      <c r="B19" s="6">
        <f>+'[1]podrobný rozpočet 2004'!D20</f>
        <v>1343</v>
      </c>
      <c r="C19" s="9" t="s">
        <v>22</v>
      </c>
      <c r="D19" s="13">
        <v>10</v>
      </c>
      <c r="E19" s="32"/>
      <c r="F19" s="32"/>
      <c r="G19" s="32"/>
      <c r="H19" s="32"/>
      <c r="I19" s="13">
        <v>10</v>
      </c>
      <c r="J19" s="13">
        <v>6</v>
      </c>
      <c r="K19" s="77">
        <f t="shared" si="0"/>
        <v>60</v>
      </c>
      <c r="L19" s="172"/>
      <c r="M19" s="13">
        <f t="shared" si="1"/>
        <v>10</v>
      </c>
      <c r="N19" s="17"/>
      <c r="O19" s="17"/>
      <c r="P19" s="17"/>
      <c r="Q19" s="17"/>
      <c r="R19" s="20"/>
    </row>
    <row r="20" spans="1:18" ht="12.75">
      <c r="A20" s="34"/>
      <c r="B20" s="6">
        <f>+'[1]podrobný rozpočet 2004'!D21</f>
        <v>1344</v>
      </c>
      <c r="C20" s="9" t="str">
        <f>+'[1]podrobný rozpočet 2004'!E21</f>
        <v>Poplatek ze vstupného</v>
      </c>
      <c r="D20" s="13">
        <v>0</v>
      </c>
      <c r="E20" s="32"/>
      <c r="F20" s="32"/>
      <c r="G20" s="32"/>
      <c r="H20" s="32"/>
      <c r="I20" s="13">
        <v>0</v>
      </c>
      <c r="J20" s="13">
        <v>0</v>
      </c>
      <c r="K20" s="77"/>
      <c r="L20" s="172"/>
      <c r="M20" s="13">
        <f t="shared" si="1"/>
        <v>0</v>
      </c>
      <c r="N20" s="17"/>
      <c r="O20" s="17"/>
      <c r="P20" s="17"/>
      <c r="Q20" s="17"/>
      <c r="R20" s="20"/>
    </row>
    <row r="21" spans="1:18" ht="12.75">
      <c r="A21" s="34"/>
      <c r="B21" s="6">
        <f>+'[1]podrobný rozpočet 2004'!D22</f>
        <v>1345</v>
      </c>
      <c r="C21" s="9" t="str">
        <f>+'[1]podrobný rozpočet 2004'!E22</f>
        <v>Poplatek z ubytovacích kapacit</v>
      </c>
      <c r="D21" s="13">
        <v>60</v>
      </c>
      <c r="E21" s="32"/>
      <c r="F21" s="32"/>
      <c r="G21" s="32"/>
      <c r="H21" s="32"/>
      <c r="I21" s="13">
        <v>60</v>
      </c>
      <c r="J21" s="13">
        <v>3</v>
      </c>
      <c r="K21" s="77">
        <f>J21/I21*100</f>
        <v>5</v>
      </c>
      <c r="L21" s="172"/>
      <c r="M21" s="13">
        <f t="shared" si="1"/>
        <v>60</v>
      </c>
      <c r="N21" s="17"/>
      <c r="O21" s="17"/>
      <c r="P21" s="17"/>
      <c r="Q21" s="17"/>
      <c r="R21" s="20"/>
    </row>
    <row r="22" spans="1:18" ht="12.75">
      <c r="A22" s="34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3">
        <v>10</v>
      </c>
      <c r="E22" s="32"/>
      <c r="F22" s="32"/>
      <c r="G22" s="32"/>
      <c r="H22" s="32"/>
      <c r="I22" s="13">
        <v>10</v>
      </c>
      <c r="J22" s="13">
        <v>1</v>
      </c>
      <c r="K22" s="77">
        <f t="shared" si="0"/>
        <v>10</v>
      </c>
      <c r="L22" s="172"/>
      <c r="M22" s="13">
        <f t="shared" si="1"/>
        <v>10</v>
      </c>
      <c r="N22" s="17"/>
      <c r="O22" s="17"/>
      <c r="P22" s="17"/>
      <c r="Q22" s="17"/>
      <c r="R22" s="20"/>
    </row>
    <row r="23" spans="1:18" ht="12.75">
      <c r="A23" s="34"/>
      <c r="B23" s="6">
        <v>1355</v>
      </c>
      <c r="C23" s="9" t="s">
        <v>19</v>
      </c>
      <c r="D23" s="13">
        <v>60</v>
      </c>
      <c r="E23" s="32"/>
      <c r="F23" s="32"/>
      <c r="G23" s="32"/>
      <c r="H23" s="32"/>
      <c r="I23" s="13">
        <v>60</v>
      </c>
      <c r="J23" s="13">
        <v>88</v>
      </c>
      <c r="K23" s="77">
        <f t="shared" si="0"/>
        <v>146.66666666666666</v>
      </c>
      <c r="L23" s="172">
        <v>40</v>
      </c>
      <c r="M23" s="13">
        <f t="shared" si="1"/>
        <v>100</v>
      </c>
      <c r="N23" s="39" t="s">
        <v>48</v>
      </c>
      <c r="O23" s="17"/>
      <c r="P23" s="17"/>
      <c r="Q23" s="17"/>
      <c r="R23" s="20"/>
    </row>
    <row r="24" spans="1:18" ht="12.75">
      <c r="A24" s="34"/>
      <c r="B24" s="6">
        <f>+'[1]podrobný rozpočet 2004'!D24</f>
        <v>1361</v>
      </c>
      <c r="C24" s="9" t="str">
        <f>+'[1]podrobný rozpočet 2004'!E24</f>
        <v>Správní poplatky</v>
      </c>
      <c r="D24" s="13">
        <v>100</v>
      </c>
      <c r="E24" s="32"/>
      <c r="F24" s="32"/>
      <c r="G24" s="32"/>
      <c r="H24" s="32"/>
      <c r="I24" s="13">
        <v>300</v>
      </c>
      <c r="J24" s="13">
        <v>231</v>
      </c>
      <c r="K24" s="77">
        <f t="shared" si="0"/>
        <v>77</v>
      </c>
      <c r="L24" s="172"/>
      <c r="M24" s="13">
        <f t="shared" si="1"/>
        <v>300</v>
      </c>
      <c r="N24" s="39"/>
      <c r="O24" s="17"/>
      <c r="P24" s="17"/>
      <c r="Q24" s="17"/>
      <c r="R24" s="20"/>
    </row>
    <row r="25" spans="1:18" ht="12.75">
      <c r="A25" s="34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1647</v>
      </c>
      <c r="K25" s="77">
        <f t="shared" si="0"/>
        <v>54.900000000000006</v>
      </c>
      <c r="L25" s="173"/>
      <c r="M25" s="13">
        <f t="shared" si="1"/>
        <v>3000</v>
      </c>
      <c r="N25" s="26"/>
      <c r="O25" s="17"/>
      <c r="P25" s="17"/>
      <c r="Q25" s="17"/>
      <c r="R25" s="20"/>
    </row>
    <row r="26" spans="1:18" ht="12.75">
      <c r="A26" s="34"/>
      <c r="B26" s="6">
        <f>+'[1]podrobný rozpočet 2004'!D26</f>
        <v>2460</v>
      </c>
      <c r="C26" s="9" t="str">
        <f>+'[1]podrobný rozpočet 2004'!E26</f>
        <v>Splátky půjček od obyvatelstva</v>
      </c>
      <c r="D26" s="13"/>
      <c r="E26" s="32"/>
      <c r="F26" s="32"/>
      <c r="G26" s="32"/>
      <c r="H26" s="32"/>
      <c r="I26" s="13"/>
      <c r="J26" s="13"/>
      <c r="K26" s="77"/>
      <c r="L26" s="172"/>
      <c r="M26" s="13">
        <f t="shared" si="1"/>
        <v>0</v>
      </c>
      <c r="N26" s="17"/>
      <c r="O26" s="17"/>
      <c r="P26" s="17"/>
      <c r="Q26" s="17"/>
      <c r="R26" s="20"/>
    </row>
    <row r="27" spans="1:18" ht="12.75">
      <c r="A27" s="34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3">
        <v>0</v>
      </c>
      <c r="E27" s="32"/>
      <c r="F27" s="32"/>
      <c r="G27" s="32"/>
      <c r="H27" s="32"/>
      <c r="I27" s="13">
        <v>82</v>
      </c>
      <c r="J27" s="13">
        <v>64</v>
      </c>
      <c r="K27" s="77">
        <f t="shared" si="0"/>
        <v>78.04878048780488</v>
      </c>
      <c r="L27" s="172">
        <v>-18</v>
      </c>
      <c r="M27" s="13">
        <f t="shared" si="1"/>
        <v>64</v>
      </c>
      <c r="N27" s="17" t="s">
        <v>33</v>
      </c>
      <c r="O27" s="17"/>
      <c r="P27" s="17"/>
      <c r="Q27" s="17"/>
      <c r="R27" s="20"/>
    </row>
    <row r="28" spans="1:18" ht="12.75">
      <c r="A28" s="34"/>
      <c r="B28" s="6">
        <f>+'[1]podrobný rozpočet 2004'!D28</f>
        <v>4112</v>
      </c>
      <c r="C28" s="9" t="str">
        <f>+'[1]podrobný rozpočet 2004'!E28</f>
        <v>Neinv. Přij. dot. ze SR v rámci SDV</v>
      </c>
      <c r="D28" s="13">
        <v>1000</v>
      </c>
      <c r="E28" s="32"/>
      <c r="F28" s="32"/>
      <c r="G28" s="32"/>
      <c r="H28" s="32"/>
      <c r="I28" s="75">
        <v>978</v>
      </c>
      <c r="J28" s="13">
        <v>652</v>
      </c>
      <c r="K28" s="77">
        <f t="shared" si="0"/>
        <v>66.66666666666666</v>
      </c>
      <c r="L28" s="172"/>
      <c r="M28" s="13">
        <f t="shared" si="1"/>
        <v>978</v>
      </c>
      <c r="N28" s="17"/>
      <c r="O28" s="17"/>
      <c r="P28" s="17"/>
      <c r="Q28" s="17"/>
      <c r="R28" s="20"/>
    </row>
    <row r="29" spans="1:18" ht="12.75">
      <c r="A29" s="34"/>
      <c r="B29" s="6">
        <v>4116</v>
      </c>
      <c r="C29" s="9" t="str">
        <f>+'[1]podrobný rozpočet 2004'!E29</f>
        <v>Ostatní dotace</v>
      </c>
      <c r="D29" s="53"/>
      <c r="E29" s="40"/>
      <c r="F29" s="40"/>
      <c r="G29" s="40"/>
      <c r="H29" s="40"/>
      <c r="I29" s="75">
        <v>649</v>
      </c>
      <c r="J29" s="75">
        <v>1225</v>
      </c>
      <c r="K29" s="77">
        <f t="shared" si="0"/>
        <v>188.75192604006165</v>
      </c>
      <c r="L29" s="174">
        <v>576</v>
      </c>
      <c r="M29" s="13">
        <f t="shared" si="1"/>
        <v>1225</v>
      </c>
      <c r="N29" s="39" t="s">
        <v>34</v>
      </c>
      <c r="O29" s="17"/>
      <c r="P29" s="17"/>
      <c r="Q29" s="17"/>
      <c r="R29" s="20"/>
    </row>
    <row r="30" spans="1:18" ht="12.75">
      <c r="A30" s="34"/>
      <c r="B30" s="6">
        <f>+'[1]podrobný rozpočet 2004'!D30</f>
        <v>4121</v>
      </c>
      <c r="C30" s="9" t="str">
        <f>+'[1]podrobný rozpočet 2004'!E30</f>
        <v>neivestiční přijaté dotace od obcí</v>
      </c>
      <c r="D30" s="13">
        <v>100</v>
      </c>
      <c r="E30" s="32"/>
      <c r="F30" s="32"/>
      <c r="G30" s="32"/>
      <c r="H30" s="32"/>
      <c r="I30" s="13">
        <v>100</v>
      </c>
      <c r="J30" s="13">
        <v>102</v>
      </c>
      <c r="K30" s="77">
        <f t="shared" si="0"/>
        <v>102</v>
      </c>
      <c r="L30" s="172"/>
      <c r="M30" s="13">
        <f t="shared" si="1"/>
        <v>100</v>
      </c>
      <c r="N30" s="17"/>
      <c r="O30" s="17"/>
      <c r="P30" s="17"/>
      <c r="Q30" s="17"/>
      <c r="R30" s="20"/>
    </row>
    <row r="31" spans="1:18" ht="12.75">
      <c r="A31" s="34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3"/>
      <c r="E31" s="32"/>
      <c r="F31" s="32"/>
      <c r="G31" s="32"/>
      <c r="H31" s="32"/>
      <c r="I31" s="13">
        <v>100</v>
      </c>
      <c r="J31" s="13">
        <v>100</v>
      </c>
      <c r="K31" s="77">
        <f t="shared" si="0"/>
        <v>100</v>
      </c>
      <c r="L31" s="172"/>
      <c r="M31" s="13">
        <f t="shared" si="1"/>
        <v>100</v>
      </c>
      <c r="N31" s="17"/>
      <c r="O31" s="17"/>
      <c r="P31" s="17"/>
      <c r="Q31" s="17"/>
      <c r="R31" s="20"/>
    </row>
    <row r="32" spans="1:18" ht="12.75">
      <c r="A32" s="34"/>
      <c r="B32" s="6">
        <v>4222</v>
      </c>
      <c r="C32" s="9" t="s">
        <v>13</v>
      </c>
      <c r="D32" s="13"/>
      <c r="E32" s="32"/>
      <c r="F32" s="32"/>
      <c r="G32" s="32"/>
      <c r="H32" s="32"/>
      <c r="I32" s="13"/>
      <c r="J32" s="13"/>
      <c r="K32" s="77"/>
      <c r="L32" s="172"/>
      <c r="M32" s="13">
        <f t="shared" si="1"/>
        <v>0</v>
      </c>
      <c r="N32" s="17"/>
      <c r="O32" s="17"/>
      <c r="P32" s="17"/>
      <c r="Q32" s="17"/>
      <c r="R32" s="20"/>
    </row>
    <row r="33" spans="1:18" ht="12.75">
      <c r="A33" s="34"/>
      <c r="B33" s="6">
        <v>4131</v>
      </c>
      <c r="C33" s="9" t="s">
        <v>7</v>
      </c>
      <c r="D33" s="13">
        <v>1000</v>
      </c>
      <c r="E33" s="32"/>
      <c r="F33" s="32"/>
      <c r="G33" s="32"/>
      <c r="H33" s="32"/>
      <c r="I33" s="13">
        <v>1000</v>
      </c>
      <c r="J33" s="13">
        <v>0</v>
      </c>
      <c r="K33" s="77"/>
      <c r="L33" s="172"/>
      <c r="M33" s="13">
        <f t="shared" si="1"/>
        <v>1000</v>
      </c>
      <c r="N33" s="39"/>
      <c r="O33" s="17"/>
      <c r="P33" s="17"/>
      <c r="Q33" s="17"/>
      <c r="R33" s="20"/>
    </row>
    <row r="34" spans="1:18" ht="12.75">
      <c r="A34" s="34"/>
      <c r="B34" s="6">
        <v>4134</v>
      </c>
      <c r="C34" s="9" t="s">
        <v>20</v>
      </c>
      <c r="D34" s="13">
        <v>100</v>
      </c>
      <c r="E34" s="32"/>
      <c r="F34" s="32"/>
      <c r="G34" s="32"/>
      <c r="H34" s="32"/>
      <c r="I34" s="13">
        <v>100</v>
      </c>
      <c r="J34" s="13">
        <v>100</v>
      </c>
      <c r="K34" s="77">
        <f t="shared" si="0"/>
        <v>100</v>
      </c>
      <c r="L34" s="172"/>
      <c r="M34" s="13">
        <f t="shared" si="1"/>
        <v>100</v>
      </c>
      <c r="N34" s="17"/>
      <c r="O34" s="17"/>
      <c r="P34" s="17"/>
      <c r="Q34" s="17"/>
      <c r="R34" s="20"/>
    </row>
    <row r="35" spans="1:18" ht="12.75">
      <c r="A35" s="34"/>
      <c r="B35" s="6">
        <v>4123</v>
      </c>
      <c r="C35" s="9" t="s">
        <v>12</v>
      </c>
      <c r="D35" s="13"/>
      <c r="E35" s="32"/>
      <c r="F35" s="32"/>
      <c r="G35" s="32"/>
      <c r="H35" s="32"/>
      <c r="I35" s="13"/>
      <c r="J35" s="13"/>
      <c r="K35" s="77"/>
      <c r="L35" s="172"/>
      <c r="M35" s="13">
        <f t="shared" si="1"/>
        <v>0</v>
      </c>
      <c r="N35" s="17"/>
      <c r="O35" s="17"/>
      <c r="P35" s="17"/>
      <c r="Q35" s="17"/>
      <c r="R35" s="20"/>
    </row>
    <row r="36" spans="1:18" ht="13.5" thickBot="1">
      <c r="A36" s="59"/>
      <c r="B36" s="60">
        <v>4213</v>
      </c>
      <c r="C36" s="61" t="s">
        <v>17</v>
      </c>
      <c r="D36" s="54"/>
      <c r="E36" s="32"/>
      <c r="F36" s="32"/>
      <c r="G36" s="32"/>
      <c r="H36" s="32"/>
      <c r="I36" s="54">
        <v>7213</v>
      </c>
      <c r="J36" s="54">
        <v>461</v>
      </c>
      <c r="K36" s="154">
        <f t="shared" si="0"/>
        <v>6.391238042423403</v>
      </c>
      <c r="L36" s="175"/>
      <c r="M36" s="54">
        <f t="shared" si="1"/>
        <v>7213</v>
      </c>
      <c r="N36" s="86"/>
      <c r="O36" s="87"/>
      <c r="P36" s="87"/>
      <c r="Q36" s="87"/>
      <c r="R36" s="88"/>
    </row>
    <row r="37" spans="1:18" ht="13.5" thickBot="1">
      <c r="A37" s="100"/>
      <c r="B37" s="101"/>
      <c r="C37" s="102" t="str">
        <f>+'[1]podrobný rozpočet 2004'!E36</f>
        <v>Daňové příjmy celkem</v>
      </c>
      <c r="D37" s="95">
        <f aca="true" t="shared" si="2" ref="D37:L37">SUM(D7:D36)</f>
        <v>24220</v>
      </c>
      <c r="E37" s="95">
        <f t="shared" si="2"/>
        <v>0</v>
      </c>
      <c r="F37" s="95">
        <f t="shared" si="2"/>
        <v>0</v>
      </c>
      <c r="G37" s="95">
        <f t="shared" si="2"/>
        <v>0</v>
      </c>
      <c r="H37" s="123">
        <f t="shared" si="2"/>
        <v>0</v>
      </c>
      <c r="I37" s="95">
        <f>SUM(I7:I36)</f>
        <v>33112</v>
      </c>
      <c r="J37" s="95">
        <f t="shared" si="2"/>
        <v>18940</v>
      </c>
      <c r="K37" s="155">
        <f t="shared" si="0"/>
        <v>57.19980671659821</v>
      </c>
      <c r="L37" s="95">
        <f t="shared" si="2"/>
        <v>463</v>
      </c>
      <c r="M37" s="134">
        <f t="shared" si="1"/>
        <v>33575</v>
      </c>
      <c r="N37" s="98"/>
      <c r="O37" s="98"/>
      <c r="P37" s="98"/>
      <c r="Q37" s="98"/>
      <c r="R37" s="99"/>
    </row>
    <row r="38" spans="1:18" ht="12.75">
      <c r="A38" s="30"/>
      <c r="B38" s="25"/>
      <c r="C38" s="3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2"/>
      <c r="O38" s="32"/>
      <c r="P38" s="32"/>
      <c r="Q38" s="32"/>
      <c r="R38" s="32"/>
    </row>
    <row r="39" spans="1:18" ht="13.5" thickBot="1">
      <c r="A39" s="30"/>
      <c r="B39" s="25"/>
      <c r="C39" s="3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2"/>
      <c r="O39" s="32"/>
      <c r="P39" s="32"/>
      <c r="Q39" s="32"/>
      <c r="R39" s="32"/>
    </row>
    <row r="40" spans="1:18" ht="13.5" thickBot="1">
      <c r="A40" s="160" t="s">
        <v>8</v>
      </c>
      <c r="B40" s="94"/>
      <c r="C40" s="95"/>
      <c r="D40" s="125" t="str">
        <f>D5</f>
        <v>schv.rozpočet </v>
      </c>
      <c r="E40" s="125"/>
      <c r="F40" s="125"/>
      <c r="G40" s="125"/>
      <c r="H40" s="125"/>
      <c r="I40" s="125" t="s">
        <v>27</v>
      </c>
      <c r="J40" s="125" t="s">
        <v>31</v>
      </c>
      <c r="K40" s="161" t="s">
        <v>24</v>
      </c>
      <c r="L40" s="162" t="str">
        <f>L5</f>
        <v>úpr. č.11</v>
      </c>
      <c r="M40" s="163" t="s">
        <v>43</v>
      </c>
      <c r="N40" s="62"/>
      <c r="O40" s="62"/>
      <c r="P40" s="62"/>
      <c r="Q40" s="62"/>
      <c r="R40" s="63"/>
    </row>
    <row r="41" spans="1:18" ht="12.75">
      <c r="A41" s="156">
        <v>2143</v>
      </c>
      <c r="B41" s="153"/>
      <c r="C41" s="49" t="s">
        <v>4</v>
      </c>
      <c r="D41" s="157">
        <v>100</v>
      </c>
      <c r="E41" s="158"/>
      <c r="F41" s="158"/>
      <c r="G41" s="158"/>
      <c r="H41" s="158"/>
      <c r="I41" s="157">
        <v>100</v>
      </c>
      <c r="J41" s="157">
        <v>77</v>
      </c>
      <c r="K41" s="159">
        <f>J41/I41*100</f>
        <v>77</v>
      </c>
      <c r="L41" s="176"/>
      <c r="M41" s="158">
        <f>L41+I41</f>
        <v>100</v>
      </c>
      <c r="N41" s="50"/>
      <c r="O41" s="50"/>
      <c r="P41" s="50"/>
      <c r="Q41" s="50"/>
      <c r="R41" s="51"/>
    </row>
    <row r="42" spans="1:18" ht="12.75">
      <c r="A42" s="124">
        <v>2212</v>
      </c>
      <c r="B42" s="34"/>
      <c r="C42" s="9" t="s">
        <v>10</v>
      </c>
      <c r="D42" s="55">
        <v>0</v>
      </c>
      <c r="E42" s="13"/>
      <c r="F42" s="13"/>
      <c r="G42" s="13"/>
      <c r="H42" s="13"/>
      <c r="I42" s="55">
        <v>0</v>
      </c>
      <c r="J42" s="55">
        <v>0</v>
      </c>
      <c r="K42" s="78">
        <v>0</v>
      </c>
      <c r="L42" s="177"/>
      <c r="M42" s="13">
        <f aca="true" t="shared" si="3" ref="M42:M61">L42+I42</f>
        <v>0</v>
      </c>
      <c r="N42" s="17"/>
      <c r="O42" s="17"/>
      <c r="P42" s="17"/>
      <c r="Q42" s="17"/>
      <c r="R42" s="20"/>
    </row>
    <row r="43" spans="1:18" ht="12.75">
      <c r="A43" s="124">
        <f>+'[1]podrobný rozpočet 2004'!B40</f>
        <v>3113</v>
      </c>
      <c r="B43" s="34"/>
      <c r="C43" s="9" t="str">
        <f>+'[1]podrobný rozpočet 2004'!E40</f>
        <v>Základní školy</v>
      </c>
      <c r="D43" s="55">
        <v>0</v>
      </c>
      <c r="E43" s="13"/>
      <c r="F43" s="13"/>
      <c r="G43" s="13"/>
      <c r="H43" s="13"/>
      <c r="I43" s="55">
        <v>0</v>
      </c>
      <c r="J43" s="55">
        <v>0</v>
      </c>
      <c r="K43" s="78">
        <v>0</v>
      </c>
      <c r="L43" s="177"/>
      <c r="M43" s="13">
        <f t="shared" si="3"/>
        <v>0</v>
      </c>
      <c r="N43" s="17"/>
      <c r="O43" s="17"/>
      <c r="P43" s="17"/>
      <c r="Q43" s="17"/>
      <c r="R43" s="20"/>
    </row>
    <row r="44" spans="1:18" ht="12.75">
      <c r="A44" s="124">
        <f>+'[1]podrobný rozpočet 2004'!B42</f>
        <v>3314</v>
      </c>
      <c r="B44" s="34"/>
      <c r="C44" s="9" t="str">
        <f>+'[1]podrobný rozpočet 2004'!E42</f>
        <v>Činnosti knihovnické</v>
      </c>
      <c r="D44" s="55">
        <v>10</v>
      </c>
      <c r="E44" s="13"/>
      <c r="F44" s="13"/>
      <c r="G44" s="13"/>
      <c r="H44" s="13"/>
      <c r="I44" s="55">
        <v>10</v>
      </c>
      <c r="J44" s="55">
        <v>0</v>
      </c>
      <c r="K44" s="78">
        <f>J44/I44*100</f>
        <v>0</v>
      </c>
      <c r="L44" s="177"/>
      <c r="M44" s="13">
        <f t="shared" si="3"/>
        <v>10</v>
      </c>
      <c r="N44" s="17"/>
      <c r="O44" s="17"/>
      <c r="P44" s="17"/>
      <c r="Q44" s="17"/>
      <c r="R44" s="20"/>
    </row>
    <row r="45" spans="1:18" ht="12.75">
      <c r="A45" s="124">
        <v>3312</v>
      </c>
      <c r="B45" s="34"/>
      <c r="C45" s="9" t="s">
        <v>23</v>
      </c>
      <c r="D45" s="55"/>
      <c r="E45" s="13"/>
      <c r="F45" s="13"/>
      <c r="G45" s="13"/>
      <c r="H45" s="13"/>
      <c r="I45" s="55"/>
      <c r="J45" s="55"/>
      <c r="K45" s="78"/>
      <c r="L45" s="177"/>
      <c r="M45" s="13">
        <f t="shared" si="3"/>
        <v>0</v>
      </c>
      <c r="N45" s="17"/>
      <c r="O45" s="17"/>
      <c r="P45" s="17"/>
      <c r="Q45" s="17"/>
      <c r="R45" s="20"/>
    </row>
    <row r="46" spans="1:18" ht="12.75">
      <c r="A46" s="124">
        <f>+'[1]podrobný rozpočet 2004'!B46</f>
        <v>3319</v>
      </c>
      <c r="B46" s="34"/>
      <c r="C46" s="9" t="str">
        <f>+'[1]podrobný rozpočet 2004'!E46</f>
        <v>Záležitosti kultury</v>
      </c>
      <c r="D46" s="55">
        <v>40</v>
      </c>
      <c r="E46" s="13"/>
      <c r="F46" s="13"/>
      <c r="G46" s="13"/>
      <c r="H46" s="13"/>
      <c r="I46" s="55">
        <v>165</v>
      </c>
      <c r="J46" s="55">
        <v>199</v>
      </c>
      <c r="K46" s="78">
        <f>J46/I46*100</f>
        <v>120.60606060606061</v>
      </c>
      <c r="L46" s="177">
        <v>35</v>
      </c>
      <c r="M46" s="13">
        <f t="shared" si="3"/>
        <v>200</v>
      </c>
      <c r="N46" s="39" t="s">
        <v>49</v>
      </c>
      <c r="O46" s="17"/>
      <c r="P46" s="17"/>
      <c r="Q46" s="17"/>
      <c r="R46" s="20"/>
    </row>
    <row r="47" spans="1:18" ht="12.75">
      <c r="A47" s="124">
        <f>+'[1]podrobný rozpočet 2004'!B54</f>
        <v>3612</v>
      </c>
      <c r="B47" s="34"/>
      <c r="C47" s="9" t="str">
        <f>+'[1]podrobný rozpočet 2004'!E54</f>
        <v>Bytové hospodářství</v>
      </c>
      <c r="D47" s="55">
        <v>1600</v>
      </c>
      <c r="E47" s="13"/>
      <c r="F47" s="13"/>
      <c r="G47" s="13"/>
      <c r="H47" s="13"/>
      <c r="I47" s="55">
        <v>1600</v>
      </c>
      <c r="J47" s="55">
        <v>1184</v>
      </c>
      <c r="K47" s="78">
        <f>J47/I47*100</f>
        <v>74</v>
      </c>
      <c r="L47" s="177"/>
      <c r="M47" s="13">
        <f t="shared" si="3"/>
        <v>1600</v>
      </c>
      <c r="N47" s="17"/>
      <c r="O47" s="17"/>
      <c r="P47" s="17"/>
      <c r="Q47" s="17"/>
      <c r="R47" s="20"/>
    </row>
    <row r="48" spans="1:18" ht="12.75">
      <c r="A48" s="124">
        <f>+'[1]podrobný rozpočet 2004'!B59</f>
        <v>3613</v>
      </c>
      <c r="B48" s="34"/>
      <c r="C48" s="9" t="str">
        <f>+'[1]podrobný rozpočet 2004'!E59</f>
        <v>Nebytové hospodářství</v>
      </c>
      <c r="D48" s="55">
        <v>500</v>
      </c>
      <c r="E48" s="13"/>
      <c r="F48" s="13"/>
      <c r="G48" s="13"/>
      <c r="H48" s="13"/>
      <c r="I48" s="55">
        <v>500</v>
      </c>
      <c r="J48" s="55">
        <v>387</v>
      </c>
      <c r="K48" s="78">
        <f>J48/I48*100</f>
        <v>77.4</v>
      </c>
      <c r="L48" s="177"/>
      <c r="M48" s="13">
        <f t="shared" si="3"/>
        <v>500</v>
      </c>
      <c r="N48" s="17"/>
      <c r="O48" s="17"/>
      <c r="P48" s="17"/>
      <c r="Q48" s="17"/>
      <c r="R48" s="20"/>
    </row>
    <row r="49" spans="1:18" ht="12.75">
      <c r="A49" s="124">
        <v>3619</v>
      </c>
      <c r="B49" s="34"/>
      <c r="C49" s="9" t="s">
        <v>5</v>
      </c>
      <c r="D49" s="55"/>
      <c r="E49" s="13"/>
      <c r="F49" s="13"/>
      <c r="G49" s="13"/>
      <c r="H49" s="13"/>
      <c r="I49" s="55"/>
      <c r="J49" s="55"/>
      <c r="K49" s="78"/>
      <c r="L49" s="177"/>
      <c r="M49" s="13">
        <f t="shared" si="3"/>
        <v>0</v>
      </c>
      <c r="N49" s="17"/>
      <c r="O49" s="17"/>
      <c r="P49" s="17"/>
      <c r="Q49" s="17"/>
      <c r="R49" s="20"/>
    </row>
    <row r="50" spans="1:18" ht="12.75">
      <c r="A50" s="124">
        <f>+'[1]podrobný rozpočet 2004'!B61</f>
        <v>3632</v>
      </c>
      <c r="B50" s="34"/>
      <c r="C50" s="9" t="str">
        <f>+'[1]podrobný rozpočet 2004'!E61</f>
        <v>Pohřebnictví</v>
      </c>
      <c r="D50" s="55">
        <v>5</v>
      </c>
      <c r="E50" s="13"/>
      <c r="F50" s="13"/>
      <c r="G50" s="13"/>
      <c r="H50" s="13"/>
      <c r="I50" s="55">
        <v>5</v>
      </c>
      <c r="J50" s="55">
        <v>2</v>
      </c>
      <c r="K50" s="78">
        <f>J50/I50*100</f>
        <v>40</v>
      </c>
      <c r="L50" s="177"/>
      <c r="M50" s="13">
        <f t="shared" si="3"/>
        <v>5</v>
      </c>
      <c r="N50" s="17"/>
      <c r="O50" s="17"/>
      <c r="P50" s="17"/>
      <c r="Q50" s="17"/>
      <c r="R50" s="20"/>
    </row>
    <row r="51" spans="1:18" ht="12.75">
      <c r="A51" s="124">
        <v>3633</v>
      </c>
      <c r="B51" s="34"/>
      <c r="C51" s="9" t="s">
        <v>2</v>
      </c>
      <c r="D51" s="55"/>
      <c r="E51" s="13"/>
      <c r="F51" s="13"/>
      <c r="G51" s="13"/>
      <c r="H51" s="13"/>
      <c r="I51" s="55"/>
      <c r="J51" s="55"/>
      <c r="K51" s="78"/>
      <c r="L51" s="177"/>
      <c r="M51" s="13">
        <f t="shared" si="3"/>
        <v>0</v>
      </c>
      <c r="N51" s="39"/>
      <c r="O51" s="17"/>
      <c r="P51" s="17"/>
      <c r="Q51" s="17"/>
      <c r="R51" s="20"/>
    </row>
    <row r="52" spans="1:18" ht="12.75">
      <c r="A52" s="124">
        <f>+'[1]podrobný rozpočet 2004'!B69</f>
        <v>3639</v>
      </c>
      <c r="B52" s="34"/>
      <c r="C52" s="9" t="str">
        <f>+'[1]podrobný rozpočet 2004'!E69</f>
        <v>Komunální služby a územní rozvoj</v>
      </c>
      <c r="D52" s="55">
        <v>1330</v>
      </c>
      <c r="E52" s="13"/>
      <c r="F52" s="13"/>
      <c r="G52" s="13"/>
      <c r="H52" s="13"/>
      <c r="I52" s="55">
        <v>1430</v>
      </c>
      <c r="J52" s="55">
        <v>365</v>
      </c>
      <c r="K52" s="78">
        <f>J52/I52*100</f>
        <v>25.524475524475527</v>
      </c>
      <c r="L52" s="177"/>
      <c r="M52" s="13">
        <f t="shared" si="3"/>
        <v>1430</v>
      </c>
      <c r="N52" s="17"/>
      <c r="O52" s="17"/>
      <c r="P52" s="17"/>
      <c r="Q52" s="17"/>
      <c r="R52" s="20"/>
    </row>
    <row r="53" spans="1:18" ht="12.75">
      <c r="A53" s="124"/>
      <c r="B53" s="34"/>
      <c r="C53" s="9" t="s">
        <v>6</v>
      </c>
      <c r="D53" s="55"/>
      <c r="E53" s="13"/>
      <c r="F53" s="13"/>
      <c r="G53" s="13"/>
      <c r="H53" s="13"/>
      <c r="I53" s="55"/>
      <c r="J53" s="55"/>
      <c r="K53" s="78"/>
      <c r="L53" s="177"/>
      <c r="M53" s="13">
        <f t="shared" si="3"/>
        <v>0</v>
      </c>
      <c r="N53" s="29"/>
      <c r="O53" s="17"/>
      <c r="P53" s="17"/>
      <c r="Q53" s="29"/>
      <c r="R53" s="20"/>
    </row>
    <row r="54" spans="1:18" ht="12.75">
      <c r="A54" s="124">
        <f>+'[1]podrobný rozpočet 2004'!B73</f>
        <v>3722</v>
      </c>
      <c r="B54" s="34"/>
      <c r="C54" s="9" t="str">
        <f>+'[1]podrobný rozpočet 2004'!E73</f>
        <v>Sběr a svoz komunálního odpadu</v>
      </c>
      <c r="D54" s="55">
        <v>300</v>
      </c>
      <c r="E54" s="13"/>
      <c r="F54" s="13"/>
      <c r="G54" s="13"/>
      <c r="H54" s="13"/>
      <c r="I54" s="55">
        <v>300</v>
      </c>
      <c r="J54" s="55">
        <v>96</v>
      </c>
      <c r="K54" s="78">
        <f>J54/I54*100</f>
        <v>32</v>
      </c>
      <c r="L54" s="177"/>
      <c r="M54" s="13">
        <f t="shared" si="3"/>
        <v>300</v>
      </c>
      <c r="N54" s="17"/>
      <c r="O54" s="17"/>
      <c r="P54" s="17"/>
      <c r="Q54" s="17"/>
      <c r="R54" s="20"/>
    </row>
    <row r="55" spans="1:18" ht="12.75">
      <c r="A55" s="124">
        <v>3745</v>
      </c>
      <c r="B55" s="34"/>
      <c r="C55" s="9" t="s">
        <v>0</v>
      </c>
      <c r="D55" s="55">
        <v>0</v>
      </c>
      <c r="E55" s="13"/>
      <c r="F55" s="13"/>
      <c r="G55" s="13"/>
      <c r="H55" s="13"/>
      <c r="I55" s="55">
        <v>0</v>
      </c>
      <c r="J55" s="55">
        <v>0</v>
      </c>
      <c r="K55" s="78">
        <v>0</v>
      </c>
      <c r="L55" s="177"/>
      <c r="M55" s="13">
        <f t="shared" si="3"/>
        <v>0</v>
      </c>
      <c r="N55" s="17"/>
      <c r="O55" s="17"/>
      <c r="P55" s="17"/>
      <c r="Q55" s="17"/>
      <c r="R55" s="20"/>
    </row>
    <row r="56" spans="1:18" ht="12.75">
      <c r="A56" s="124">
        <f>+'[1]podrobný rozpočet 2004'!B80</f>
        <v>5512</v>
      </c>
      <c r="B56" s="34"/>
      <c r="C56" s="9" t="str">
        <f>+'[1]podrobný rozpočet 2004'!E80</f>
        <v>Požární ochrana - dobrovolná část</v>
      </c>
      <c r="D56" s="55">
        <v>0</v>
      </c>
      <c r="E56" s="13"/>
      <c r="F56" s="13"/>
      <c r="G56" s="13"/>
      <c r="H56" s="13"/>
      <c r="I56" s="55">
        <v>0</v>
      </c>
      <c r="J56" s="55">
        <v>0</v>
      </c>
      <c r="K56" s="78">
        <v>0</v>
      </c>
      <c r="L56" s="177"/>
      <c r="M56" s="13">
        <f t="shared" si="3"/>
        <v>0</v>
      </c>
      <c r="N56" s="17"/>
      <c r="O56" s="17"/>
      <c r="P56" s="17"/>
      <c r="Q56" s="17"/>
      <c r="R56" s="20"/>
    </row>
    <row r="57" spans="1:18" ht="12.75">
      <c r="A57" s="124">
        <f>+'[1]podrobný rozpočet 2004'!B87</f>
        <v>6171</v>
      </c>
      <c r="B57" s="34"/>
      <c r="C57" s="9" t="str">
        <f>+'[1]podrobný rozpočet 2004'!E87</f>
        <v>Činnost místní správy</v>
      </c>
      <c r="D57" s="55">
        <v>36</v>
      </c>
      <c r="E57" s="13"/>
      <c r="F57" s="13"/>
      <c r="G57" s="13"/>
      <c r="H57" s="13"/>
      <c r="I57" s="55">
        <v>76</v>
      </c>
      <c r="J57" s="55">
        <v>68</v>
      </c>
      <c r="K57" s="78">
        <f>J57/I57*100</f>
        <v>89.47368421052632</v>
      </c>
      <c r="L57" s="177"/>
      <c r="M57" s="13">
        <f t="shared" si="3"/>
        <v>76</v>
      </c>
      <c r="N57" s="39"/>
      <c r="O57" s="17"/>
      <c r="P57" s="17"/>
      <c r="Q57" s="17"/>
      <c r="R57" s="20"/>
    </row>
    <row r="58" spans="1:18" ht="12.75">
      <c r="A58" s="124">
        <f>+'[1]podrobný rozpočet 2004'!B91</f>
        <v>6402</v>
      </c>
      <c r="B58" s="34"/>
      <c r="C58" s="9" t="str">
        <f>+'[1]podrobný rozpočet 2004'!E91</f>
        <v>finanční vypořádání min. let</v>
      </c>
      <c r="D58" s="55"/>
      <c r="E58" s="13"/>
      <c r="F58" s="13"/>
      <c r="G58" s="13"/>
      <c r="H58" s="13"/>
      <c r="I58" s="55"/>
      <c r="J58" s="55"/>
      <c r="K58" s="78"/>
      <c r="L58" s="177"/>
      <c r="M58" s="13">
        <f t="shared" si="3"/>
        <v>0</v>
      </c>
      <c r="N58" s="17"/>
      <c r="O58" s="17"/>
      <c r="P58" s="17"/>
      <c r="Q58" s="17"/>
      <c r="R58" s="20"/>
    </row>
    <row r="59" spans="1:18" ht="12.75">
      <c r="A59" s="124" t="str">
        <f>+'[1]podrobný rozpočet 2004'!B89</f>
        <v>6310</v>
      </c>
      <c r="B59" s="34"/>
      <c r="C59" s="9" t="str">
        <f>+'[1]podrobný rozpočet 2004'!E89</f>
        <v>Obecné příjmy a výdaje z financování</v>
      </c>
      <c r="D59" s="56">
        <v>40</v>
      </c>
      <c r="E59" s="6"/>
      <c r="F59" s="6"/>
      <c r="G59" s="6"/>
      <c r="H59" s="6"/>
      <c r="I59" s="56">
        <v>40</v>
      </c>
      <c r="J59" s="56">
        <v>27</v>
      </c>
      <c r="K59" s="78">
        <f>J59/I59*100</f>
        <v>67.5</v>
      </c>
      <c r="L59" s="178"/>
      <c r="M59" s="13">
        <f t="shared" si="3"/>
        <v>40</v>
      </c>
      <c r="N59" s="17"/>
      <c r="O59" s="17"/>
      <c r="P59" s="17"/>
      <c r="Q59" s="17"/>
      <c r="R59" s="20"/>
    </row>
    <row r="60" spans="1:18" ht="13.5" thickBot="1">
      <c r="A60" s="164">
        <v>6402</v>
      </c>
      <c r="B60" s="59"/>
      <c r="C60" s="61" t="s">
        <v>29</v>
      </c>
      <c r="D60" s="165"/>
      <c r="E60" s="54"/>
      <c r="F60" s="54"/>
      <c r="G60" s="54"/>
      <c r="H60" s="54"/>
      <c r="I60" s="165">
        <v>0</v>
      </c>
      <c r="J60" s="165">
        <v>156</v>
      </c>
      <c r="K60" s="166"/>
      <c r="L60" s="179">
        <v>156</v>
      </c>
      <c r="M60" s="54">
        <f t="shared" si="3"/>
        <v>156</v>
      </c>
      <c r="N60" s="86" t="s">
        <v>42</v>
      </c>
      <c r="O60" s="87"/>
      <c r="P60" s="87"/>
      <c r="Q60" s="87"/>
      <c r="R60" s="88"/>
    </row>
    <row r="61" spans="1:18" ht="13.5" thickBot="1">
      <c r="A61" s="160"/>
      <c r="B61" s="167"/>
      <c r="C61" s="102" t="str">
        <f>+'[1]podrobný rozpočet 2004'!E94</f>
        <v>CELKEM</v>
      </c>
      <c r="D61" s="101">
        <f aca="true" t="shared" si="4" ref="D61:L61">SUM(D37:D60)</f>
        <v>28181</v>
      </c>
      <c r="E61" s="101">
        <f t="shared" si="4"/>
        <v>0</v>
      </c>
      <c r="F61" s="101">
        <f t="shared" si="4"/>
        <v>0</v>
      </c>
      <c r="G61" s="101">
        <f t="shared" si="4"/>
        <v>0</v>
      </c>
      <c r="H61" s="101">
        <f t="shared" si="4"/>
        <v>0</v>
      </c>
      <c r="I61" s="101">
        <f>SUM(I37:I60)</f>
        <v>37338</v>
      </c>
      <c r="J61" s="101">
        <f t="shared" si="4"/>
        <v>21501</v>
      </c>
      <c r="K61" s="168">
        <f>J61/I61*100</f>
        <v>57.58476618994054</v>
      </c>
      <c r="L61" s="97">
        <f t="shared" si="4"/>
        <v>654</v>
      </c>
      <c r="M61" s="169">
        <f t="shared" si="3"/>
        <v>37992</v>
      </c>
      <c r="N61" s="170"/>
      <c r="O61" s="170"/>
      <c r="P61" s="170"/>
      <c r="Q61" s="170"/>
      <c r="R61" s="171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8" ht="12.75">
      <c r="A77" s="91" t="str">
        <f>+'[1]podrobný rozpočet 2004'!B98</f>
        <v>Rozpočtové výdaje</v>
      </c>
      <c r="B77" s="92"/>
      <c r="C77" s="93"/>
      <c r="D77" s="207">
        <v>2013</v>
      </c>
      <c r="E77" s="208"/>
      <c r="F77" s="208"/>
      <c r="G77" s="208"/>
      <c r="H77" s="208"/>
      <c r="I77" s="208"/>
      <c r="J77" s="208"/>
      <c r="K77" s="208"/>
      <c r="L77" s="209"/>
      <c r="M77" s="119"/>
      <c r="N77" s="199" t="s">
        <v>11</v>
      </c>
      <c r="O77" s="199"/>
      <c r="P77" s="199"/>
      <c r="Q77" s="199"/>
      <c r="R77" s="200"/>
    </row>
    <row r="78" spans="1:18" ht="13.5" thickBot="1">
      <c r="A78" s="103"/>
      <c r="B78" s="104"/>
      <c r="C78" s="105"/>
      <c r="D78" s="106" t="s">
        <v>25</v>
      </c>
      <c r="E78" s="107"/>
      <c r="F78" s="107"/>
      <c r="G78" s="107"/>
      <c r="H78" s="107"/>
      <c r="I78" s="116" t="s">
        <v>27</v>
      </c>
      <c r="J78" s="52" t="s">
        <v>31</v>
      </c>
      <c r="K78" s="184" t="s">
        <v>24</v>
      </c>
      <c r="L78" s="106" t="s">
        <v>51</v>
      </c>
      <c r="M78" s="122" t="s">
        <v>43</v>
      </c>
      <c r="N78" s="201"/>
      <c r="O78" s="201"/>
      <c r="P78" s="201"/>
      <c r="Q78" s="201"/>
      <c r="R78" s="202"/>
    </row>
    <row r="79" spans="1:18" ht="12.75">
      <c r="A79" s="109">
        <f>+'[1]podrobný rozpočet 2004'!B104</f>
        <v>1031</v>
      </c>
      <c r="B79" s="110"/>
      <c r="C79" s="111" t="str">
        <f>+'[1]podrobný rozpočet 2004'!E104</f>
        <v>Pěstební činnost</v>
      </c>
      <c r="D79" s="112">
        <v>0</v>
      </c>
      <c r="E79" s="112"/>
      <c r="F79" s="112"/>
      <c r="G79" s="112"/>
      <c r="H79" s="112"/>
      <c r="I79" s="112"/>
      <c r="J79" s="112"/>
      <c r="K79" s="77"/>
      <c r="L79" s="180"/>
      <c r="M79" s="13">
        <f>L79+I79</f>
        <v>0</v>
      </c>
      <c r="N79" s="113"/>
      <c r="O79" s="18"/>
      <c r="P79" s="18"/>
      <c r="Q79" s="18"/>
      <c r="R79" s="19"/>
    </row>
    <row r="80" spans="1:18" ht="12.75">
      <c r="A80" s="34">
        <v>2143</v>
      </c>
      <c r="B80" s="6"/>
      <c r="C80" s="9" t="s">
        <v>1</v>
      </c>
      <c r="D80" s="13">
        <v>115</v>
      </c>
      <c r="E80" s="13"/>
      <c r="F80" s="13"/>
      <c r="G80" s="13"/>
      <c r="H80" s="13"/>
      <c r="I80" s="13">
        <v>145</v>
      </c>
      <c r="J80" s="13">
        <v>104</v>
      </c>
      <c r="K80" s="77">
        <f>J80/I80*100</f>
        <v>71.72413793103448</v>
      </c>
      <c r="L80" s="172">
        <v>10</v>
      </c>
      <c r="M80" s="13">
        <f aca="true" t="shared" si="5" ref="M80:M109">L80+I80</f>
        <v>155</v>
      </c>
      <c r="N80" s="66" t="s">
        <v>47</v>
      </c>
      <c r="O80" s="17"/>
      <c r="P80" s="17"/>
      <c r="Q80" s="17"/>
      <c r="R80" s="20"/>
    </row>
    <row r="81" spans="1:18" ht="12.75">
      <c r="A81" s="34">
        <f>+'[1]podrobný rozpočet 2004'!B110</f>
        <v>2212</v>
      </c>
      <c r="B81" s="6"/>
      <c r="C81" s="9" t="str">
        <f>+'[1]podrobný rozpočet 2004'!E110</f>
        <v>Silnice</v>
      </c>
      <c r="D81" s="13">
        <v>860</v>
      </c>
      <c r="E81" s="13"/>
      <c r="F81" s="13"/>
      <c r="G81" s="13"/>
      <c r="H81" s="13"/>
      <c r="I81" s="13">
        <v>860</v>
      </c>
      <c r="J81" s="13">
        <v>47</v>
      </c>
      <c r="K81" s="77">
        <f aca="true" t="shared" si="6" ref="K81:K109">J81/I81*100</f>
        <v>5.465116279069767</v>
      </c>
      <c r="L81" s="181"/>
      <c r="M81" s="13">
        <f t="shared" si="5"/>
        <v>860</v>
      </c>
      <c r="N81" s="70"/>
      <c r="O81" s="17"/>
      <c r="P81" s="17"/>
      <c r="Q81" s="17"/>
      <c r="R81" s="20"/>
    </row>
    <row r="82" spans="1:18" ht="12.75">
      <c r="A82" s="34">
        <f>+'[1]podrobný rozpočet 2004'!B115</f>
        <v>2219</v>
      </c>
      <c r="B82" s="6"/>
      <c r="C82" s="9" t="str">
        <f>+'[1]podrobný rozpočet 2004'!E115</f>
        <v>Zálež. poz. komunikací</v>
      </c>
      <c r="D82" s="13">
        <v>180</v>
      </c>
      <c r="E82" s="13"/>
      <c r="F82" s="13"/>
      <c r="G82" s="13"/>
      <c r="H82" s="13"/>
      <c r="I82" s="13">
        <v>4630</v>
      </c>
      <c r="J82" s="13">
        <v>160</v>
      </c>
      <c r="K82" s="77">
        <f t="shared" si="6"/>
        <v>3.455723542116631</v>
      </c>
      <c r="L82" s="172"/>
      <c r="M82" s="13">
        <f t="shared" si="5"/>
        <v>4630</v>
      </c>
      <c r="N82" s="57"/>
      <c r="O82" s="17"/>
      <c r="P82" s="17"/>
      <c r="Q82" s="17"/>
      <c r="R82" s="20"/>
    </row>
    <row r="83" spans="1:18" ht="12.75">
      <c r="A83" s="34">
        <f>+'[1]podrobný rozpočet 2004'!B117</f>
        <v>2221</v>
      </c>
      <c r="B83" s="6"/>
      <c r="C83" s="9" t="str">
        <f>+'[1]podrobný rozpočet 2004'!E117</f>
        <v>Provoz veřejné silniční dopravy</v>
      </c>
      <c r="D83" s="13">
        <v>170</v>
      </c>
      <c r="E83" s="13"/>
      <c r="F83" s="13"/>
      <c r="G83" s="13"/>
      <c r="H83" s="13"/>
      <c r="I83" s="13">
        <v>170</v>
      </c>
      <c r="J83" s="13">
        <v>80</v>
      </c>
      <c r="K83" s="77">
        <f t="shared" si="6"/>
        <v>47.05882352941176</v>
      </c>
      <c r="L83" s="172"/>
      <c r="M83" s="13">
        <f t="shared" si="5"/>
        <v>170</v>
      </c>
      <c r="N83" s="57"/>
      <c r="O83" s="17"/>
      <c r="P83" s="17"/>
      <c r="Q83" s="17"/>
      <c r="R83" s="20"/>
    </row>
    <row r="84" spans="1:18" ht="12.75">
      <c r="A84" s="34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3">
        <v>50</v>
      </c>
      <c r="E84" s="13"/>
      <c r="F84" s="13"/>
      <c r="G84" s="13"/>
      <c r="H84" s="13"/>
      <c r="I84" s="13">
        <v>2900</v>
      </c>
      <c r="J84" s="13">
        <v>1</v>
      </c>
      <c r="K84" s="77">
        <f t="shared" si="6"/>
        <v>0.034482758620689655</v>
      </c>
      <c r="L84" s="172"/>
      <c r="M84" s="13">
        <f t="shared" si="5"/>
        <v>2900</v>
      </c>
      <c r="N84" s="57"/>
      <c r="O84" s="17"/>
      <c r="P84" s="17"/>
      <c r="Q84" s="17"/>
      <c r="R84" s="20"/>
    </row>
    <row r="85" spans="1:18" ht="12.75">
      <c r="A85" s="34">
        <f>+'[1]podrobný rozpočet 2004'!B127</f>
        <v>3111</v>
      </c>
      <c r="B85" s="6"/>
      <c r="C85" s="9" t="str">
        <f>+'[1]podrobný rozpočet 2004'!E127</f>
        <v>Předškolní zařízení</v>
      </c>
      <c r="D85" s="13">
        <v>600</v>
      </c>
      <c r="E85" s="13"/>
      <c r="F85" s="13"/>
      <c r="G85" s="13"/>
      <c r="H85" s="13"/>
      <c r="I85" s="13">
        <v>600</v>
      </c>
      <c r="J85" s="13">
        <v>446</v>
      </c>
      <c r="K85" s="77">
        <f t="shared" si="6"/>
        <v>74.33333333333333</v>
      </c>
      <c r="L85" s="172"/>
      <c r="M85" s="13">
        <f t="shared" si="5"/>
        <v>600</v>
      </c>
      <c r="N85" s="66"/>
      <c r="O85" s="17"/>
      <c r="P85" s="17"/>
      <c r="Q85" s="17"/>
      <c r="R85" s="20"/>
    </row>
    <row r="86" spans="1:18" ht="12.75">
      <c r="A86" s="34">
        <f>+'[1]podrobný rozpočet 2004'!B132</f>
        <v>3113</v>
      </c>
      <c r="B86" s="6"/>
      <c r="C86" s="9" t="str">
        <f>+'[1]podrobný rozpočet 2004'!E132</f>
        <v>Základní školy</v>
      </c>
      <c r="D86" s="13">
        <v>2500</v>
      </c>
      <c r="E86" s="13"/>
      <c r="F86" s="13"/>
      <c r="G86" s="13"/>
      <c r="H86" s="13"/>
      <c r="I86" s="13">
        <v>7079</v>
      </c>
      <c r="J86" s="13">
        <v>2725</v>
      </c>
      <c r="K86" s="77">
        <f t="shared" si="6"/>
        <v>38.4941375900551</v>
      </c>
      <c r="L86" s="172"/>
      <c r="M86" s="13">
        <f t="shared" si="5"/>
        <v>7079</v>
      </c>
      <c r="N86" s="66"/>
      <c r="O86" s="17"/>
      <c r="P86" s="17"/>
      <c r="Q86" s="17"/>
      <c r="R86" s="20"/>
    </row>
    <row r="87" spans="1:18" ht="12.75" customHeight="1">
      <c r="A87" s="35">
        <f>+'[1]podrobný rozpočet 2004'!B148</f>
        <v>3314</v>
      </c>
      <c r="B87" s="23"/>
      <c r="C87" s="24" t="str">
        <f>+'[1]podrobný rozpočet 2004'!E148</f>
        <v>Činnosti knihovnické</v>
      </c>
      <c r="D87" s="27">
        <v>141</v>
      </c>
      <c r="E87" s="27"/>
      <c r="F87" s="27"/>
      <c r="G87" s="27"/>
      <c r="H87" s="27"/>
      <c r="I87" s="27">
        <v>141</v>
      </c>
      <c r="J87" s="27">
        <v>130</v>
      </c>
      <c r="K87" s="77">
        <f t="shared" si="6"/>
        <v>92.19858156028369</v>
      </c>
      <c r="L87" s="182"/>
      <c r="M87" s="13">
        <f t="shared" si="5"/>
        <v>141</v>
      </c>
      <c r="N87" s="203"/>
      <c r="O87" s="204"/>
      <c r="P87" s="204"/>
      <c r="Q87" s="204"/>
      <c r="R87" s="205"/>
    </row>
    <row r="88" spans="1:18" ht="12.75">
      <c r="A88" s="34">
        <f>+'[1]podrobný rozpočet 2004'!B156</f>
        <v>3319</v>
      </c>
      <c r="B88" s="6"/>
      <c r="C88" s="9" t="str">
        <f>+'[1]podrobný rozpočet 2004'!E156</f>
        <v>Záležitosti kultury j.n.</v>
      </c>
      <c r="D88" s="13">
        <v>330</v>
      </c>
      <c r="E88" s="13"/>
      <c r="F88" s="13"/>
      <c r="G88" s="13"/>
      <c r="H88" s="13"/>
      <c r="I88" s="13">
        <v>465</v>
      </c>
      <c r="J88" s="13">
        <v>317</v>
      </c>
      <c r="K88" s="77">
        <f t="shared" si="6"/>
        <v>68.17204301075269</v>
      </c>
      <c r="L88" s="172">
        <v>20</v>
      </c>
      <c r="M88" s="13">
        <f t="shared" si="5"/>
        <v>485</v>
      </c>
      <c r="N88" s="66" t="s">
        <v>36</v>
      </c>
      <c r="O88" s="58"/>
      <c r="P88" s="17"/>
      <c r="Q88" s="17"/>
      <c r="R88" s="20"/>
    </row>
    <row r="89" spans="1:18" ht="12.75">
      <c r="A89" s="34">
        <f>+'[1]podrobný rozpočet 2004'!B159</f>
        <v>3322</v>
      </c>
      <c r="B89" s="6"/>
      <c r="C89" s="9" t="str">
        <f>+'[1]podrobný rozpočet 2004'!E159</f>
        <v>Zachování a obnova kulturních pam.</v>
      </c>
      <c r="D89" s="13">
        <v>500</v>
      </c>
      <c r="E89" s="13"/>
      <c r="F89" s="13"/>
      <c r="G89" s="13"/>
      <c r="H89" s="13"/>
      <c r="I89" s="13">
        <v>1000</v>
      </c>
      <c r="J89" s="13">
        <v>37</v>
      </c>
      <c r="K89" s="77">
        <f t="shared" si="6"/>
        <v>3.6999999999999997</v>
      </c>
      <c r="L89" s="172">
        <v>3400</v>
      </c>
      <c r="M89" s="13">
        <f t="shared" si="5"/>
        <v>4400</v>
      </c>
      <c r="N89" s="66" t="s">
        <v>40</v>
      </c>
      <c r="O89" s="17"/>
      <c r="P89" s="17"/>
      <c r="Q89" s="17"/>
      <c r="R89" s="20"/>
    </row>
    <row r="90" spans="1:18" ht="12.75">
      <c r="A90" s="34">
        <f>+'[1]podrobný rozpočet 2004'!B168</f>
        <v>3399</v>
      </c>
      <c r="B90" s="6"/>
      <c r="C90" s="9" t="str">
        <f>+'[1]podrobný rozpočet 2004'!E168</f>
        <v>Záležitosti kultury a církví a s </v>
      </c>
      <c r="D90" s="13">
        <v>55</v>
      </c>
      <c r="E90" s="13"/>
      <c r="F90" s="13"/>
      <c r="G90" s="13"/>
      <c r="H90" s="13"/>
      <c r="I90" s="13">
        <v>55</v>
      </c>
      <c r="J90" s="13">
        <v>36</v>
      </c>
      <c r="K90" s="77">
        <f t="shared" si="6"/>
        <v>65.45454545454545</v>
      </c>
      <c r="L90" s="172"/>
      <c r="M90" s="13">
        <f t="shared" si="5"/>
        <v>55</v>
      </c>
      <c r="N90" s="57"/>
      <c r="O90" s="17"/>
      <c r="P90" s="17"/>
      <c r="Q90" s="17"/>
      <c r="R90" s="20"/>
    </row>
    <row r="91" spans="1:18" ht="12.75">
      <c r="A91" s="34">
        <f>+'[1]podrobný rozpočet 2004'!B170</f>
        <v>3419</v>
      </c>
      <c r="B91" s="6"/>
      <c r="C91" s="9" t="str">
        <f>+'[1]podrobný rozpočet 2004'!E170</f>
        <v>Tělovýchovná činnost</v>
      </c>
      <c r="D91" s="13">
        <v>160</v>
      </c>
      <c r="E91" s="13"/>
      <c r="F91" s="13"/>
      <c r="G91" s="13"/>
      <c r="H91" s="13"/>
      <c r="I91" s="13">
        <v>160</v>
      </c>
      <c r="J91" s="13">
        <v>160</v>
      </c>
      <c r="K91" s="77">
        <f t="shared" si="6"/>
        <v>100</v>
      </c>
      <c r="L91" s="172"/>
      <c r="M91" s="13">
        <f t="shared" si="5"/>
        <v>160</v>
      </c>
      <c r="N91" s="57"/>
      <c r="O91" s="17"/>
      <c r="P91" s="17"/>
      <c r="Q91" s="17"/>
      <c r="R91" s="20"/>
    </row>
    <row r="92" spans="1:18" ht="12.75">
      <c r="A92" s="34">
        <f>+'[1]podrobný rozpočet 2004'!B173</f>
        <v>3421</v>
      </c>
      <c r="B92" s="6"/>
      <c r="C92" s="9" t="str">
        <f>+'[1]podrobný rozpočet 2004'!E173</f>
        <v>Využití volného času dětí</v>
      </c>
      <c r="D92" s="13">
        <v>100</v>
      </c>
      <c r="E92" s="13"/>
      <c r="F92" s="13"/>
      <c r="G92" s="13"/>
      <c r="H92" s="13"/>
      <c r="I92" s="13">
        <v>100</v>
      </c>
      <c r="J92" s="13">
        <v>98</v>
      </c>
      <c r="K92" s="77">
        <f t="shared" si="6"/>
        <v>98</v>
      </c>
      <c r="L92" s="172"/>
      <c r="M92" s="13">
        <f t="shared" si="5"/>
        <v>100</v>
      </c>
      <c r="N92" s="66"/>
      <c r="O92" s="17"/>
      <c r="P92" s="17"/>
      <c r="Q92" s="17"/>
      <c r="R92" s="20"/>
    </row>
    <row r="93" spans="1:18" ht="12.75">
      <c r="A93" s="34">
        <f>+'[1]podrobný rozpočet 2004'!B175</f>
        <v>3541</v>
      </c>
      <c r="B93" s="6"/>
      <c r="C93" s="9" t="str">
        <f>+'[1]podrobný rozpočet 2004'!E175</f>
        <v>Prevence před drogami</v>
      </c>
      <c r="D93" s="13">
        <v>8</v>
      </c>
      <c r="E93" s="13"/>
      <c r="F93" s="13"/>
      <c r="G93" s="13"/>
      <c r="H93" s="13"/>
      <c r="I93" s="13">
        <v>32</v>
      </c>
      <c r="J93" s="13">
        <v>32</v>
      </c>
      <c r="K93" s="77">
        <f t="shared" si="6"/>
        <v>100</v>
      </c>
      <c r="L93" s="172"/>
      <c r="M93" s="13">
        <f t="shared" si="5"/>
        <v>32</v>
      </c>
      <c r="N93" s="66"/>
      <c r="O93" s="17"/>
      <c r="P93" s="17"/>
      <c r="Q93" s="17"/>
      <c r="R93" s="20"/>
    </row>
    <row r="94" spans="1:18" ht="12.75">
      <c r="A94" s="34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3">
        <v>80</v>
      </c>
      <c r="E94" s="13"/>
      <c r="F94" s="13"/>
      <c r="G94" s="13"/>
      <c r="H94" s="13"/>
      <c r="I94" s="13">
        <v>80</v>
      </c>
      <c r="J94" s="13">
        <v>80</v>
      </c>
      <c r="K94" s="77">
        <f t="shared" si="6"/>
        <v>100</v>
      </c>
      <c r="L94" s="172"/>
      <c r="M94" s="13">
        <f t="shared" si="5"/>
        <v>80</v>
      </c>
      <c r="N94" s="57"/>
      <c r="O94" s="17"/>
      <c r="P94" s="17"/>
      <c r="Q94" s="17"/>
      <c r="R94" s="20"/>
    </row>
    <row r="95" spans="1:18" ht="12.75">
      <c r="A95" s="34">
        <f>+'[1]podrobný rozpočet 2004'!B191</f>
        <v>3612</v>
      </c>
      <c r="B95" s="6"/>
      <c r="C95" s="9" t="str">
        <f>+'[1]podrobný rozpočet 2004'!E191</f>
        <v>Bytové hospodářství</v>
      </c>
      <c r="D95" s="13">
        <v>1270</v>
      </c>
      <c r="E95" s="13"/>
      <c r="F95" s="13"/>
      <c r="G95" s="13"/>
      <c r="H95" s="13"/>
      <c r="I95" s="13">
        <v>1270</v>
      </c>
      <c r="J95" s="13">
        <v>620</v>
      </c>
      <c r="K95" s="77">
        <f t="shared" si="6"/>
        <v>48.818897637795274</v>
      </c>
      <c r="L95" s="174">
        <v>163</v>
      </c>
      <c r="M95" s="13">
        <f t="shared" si="5"/>
        <v>1433</v>
      </c>
      <c r="N95" s="70" t="s">
        <v>38</v>
      </c>
      <c r="O95" s="17"/>
      <c r="P95" s="17"/>
      <c r="Q95" s="17"/>
      <c r="R95" s="20"/>
    </row>
    <row r="96" spans="1:18" ht="12.75">
      <c r="A96" s="34">
        <f>+'[1]podrobný rozpočet 2004'!B202</f>
        <v>3613</v>
      </c>
      <c r="B96" s="6"/>
      <c r="C96" s="9" t="str">
        <f>+'[1]podrobný rozpočet 2004'!E202</f>
        <v>Nebytové hospodářství</v>
      </c>
      <c r="D96" s="13">
        <v>4520</v>
      </c>
      <c r="E96" s="13"/>
      <c r="F96" s="13"/>
      <c r="G96" s="13"/>
      <c r="H96" s="13"/>
      <c r="I96" s="13">
        <v>4520</v>
      </c>
      <c r="J96" s="13">
        <v>2853</v>
      </c>
      <c r="K96" s="77">
        <f t="shared" si="6"/>
        <v>63.11946902654867</v>
      </c>
      <c r="L96" s="172">
        <v>-3400</v>
      </c>
      <c r="M96" s="13">
        <f t="shared" si="5"/>
        <v>1120</v>
      </c>
      <c r="N96" s="66" t="s">
        <v>39</v>
      </c>
      <c r="O96" s="17"/>
      <c r="P96" s="17"/>
      <c r="Q96" s="17"/>
      <c r="R96" s="20"/>
    </row>
    <row r="97" spans="1:18" ht="12.75">
      <c r="A97" s="34">
        <f>+'[1]podrobný rozpočet 2004'!B211</f>
        <v>3631</v>
      </c>
      <c r="B97" s="6"/>
      <c r="C97" s="9" t="str">
        <f>+'[1]podrobný rozpočet 2004'!E211</f>
        <v>Veřejné osvětlení</v>
      </c>
      <c r="D97" s="13">
        <v>950</v>
      </c>
      <c r="E97" s="13"/>
      <c r="F97" s="13"/>
      <c r="G97" s="13"/>
      <c r="H97" s="13"/>
      <c r="I97" s="13">
        <v>950</v>
      </c>
      <c r="J97" s="13">
        <v>565</v>
      </c>
      <c r="K97" s="77">
        <f t="shared" si="6"/>
        <v>59.473684210526315</v>
      </c>
      <c r="L97" s="172"/>
      <c r="M97" s="13">
        <f t="shared" si="5"/>
        <v>950</v>
      </c>
      <c r="N97" s="66"/>
      <c r="O97" s="17"/>
      <c r="P97" s="17"/>
      <c r="Q97" s="17"/>
      <c r="R97" s="20"/>
    </row>
    <row r="98" spans="1:18" ht="12.75">
      <c r="A98" s="34">
        <f>+'[1]podrobný rozpočet 2004'!B218</f>
        <v>3632</v>
      </c>
      <c r="B98" s="6"/>
      <c r="C98" s="9" t="str">
        <f>+'[1]podrobný rozpočet 2004'!E218</f>
        <v>Pohřebnictví</v>
      </c>
      <c r="D98" s="13">
        <v>100</v>
      </c>
      <c r="E98" s="13"/>
      <c r="F98" s="13"/>
      <c r="G98" s="13"/>
      <c r="H98" s="13"/>
      <c r="I98" s="13">
        <v>100</v>
      </c>
      <c r="J98" s="13">
        <v>24</v>
      </c>
      <c r="K98" s="77">
        <f t="shared" si="6"/>
        <v>24</v>
      </c>
      <c r="L98" s="172"/>
      <c r="M98" s="13">
        <f t="shared" si="5"/>
        <v>100</v>
      </c>
      <c r="N98" s="57"/>
      <c r="O98" s="17"/>
      <c r="P98" s="17"/>
      <c r="Q98" s="17"/>
      <c r="R98" s="20"/>
    </row>
    <row r="99" spans="1:18" ht="12.75">
      <c r="A99" s="34">
        <f>+'[1]podrobný rozpočet 2004'!B242</f>
        <v>3639</v>
      </c>
      <c r="B99" s="6"/>
      <c r="C99" s="9" t="str">
        <f>+'[1]podrobný rozpočet 2004'!E242</f>
        <v>Komunální služby a územní rozvoj</v>
      </c>
      <c r="D99" s="13">
        <v>2110</v>
      </c>
      <c r="E99" s="13"/>
      <c r="F99" s="13"/>
      <c r="G99" s="13"/>
      <c r="H99" s="13"/>
      <c r="I99" s="13">
        <v>2250</v>
      </c>
      <c r="J99" s="13">
        <v>1865</v>
      </c>
      <c r="K99" s="77">
        <f t="shared" si="6"/>
        <v>82.88888888888889</v>
      </c>
      <c r="L99" s="172"/>
      <c r="M99" s="13">
        <f t="shared" si="5"/>
        <v>2250</v>
      </c>
      <c r="N99" s="66"/>
      <c r="O99" s="17"/>
      <c r="P99" s="17"/>
      <c r="Q99" s="29"/>
      <c r="R99" s="69"/>
    </row>
    <row r="100" spans="1:18" ht="12.75">
      <c r="A100" s="34">
        <v>3716</v>
      </c>
      <c r="B100" s="6"/>
      <c r="C100" s="9" t="s">
        <v>26</v>
      </c>
      <c r="D100" s="13"/>
      <c r="E100" s="13"/>
      <c r="F100" s="13"/>
      <c r="G100" s="13"/>
      <c r="H100" s="13"/>
      <c r="I100" s="13">
        <v>74</v>
      </c>
      <c r="J100" s="13">
        <v>66</v>
      </c>
      <c r="K100" s="77">
        <f t="shared" si="6"/>
        <v>89.1891891891892</v>
      </c>
      <c r="L100" s="172"/>
      <c r="M100" s="13">
        <f t="shared" si="5"/>
        <v>74</v>
      </c>
      <c r="N100" s="66"/>
      <c r="O100" s="17"/>
      <c r="P100" s="17"/>
      <c r="Q100" s="29"/>
      <c r="R100" s="69"/>
    </row>
    <row r="101" spans="1:18" ht="12.75">
      <c r="A101" s="34">
        <f>+'[1]podrobný rozpočet 2004'!B255</f>
        <v>3722</v>
      </c>
      <c r="B101" s="6"/>
      <c r="C101" s="9" t="str">
        <f>+'[1]podrobný rozpočet 2004'!E255</f>
        <v>Sběr a svoz komunálních odpadů</v>
      </c>
      <c r="D101" s="13">
        <v>2300</v>
      </c>
      <c r="E101" s="13"/>
      <c r="F101" s="13"/>
      <c r="G101" s="13"/>
      <c r="H101" s="13"/>
      <c r="I101" s="13">
        <v>2300</v>
      </c>
      <c r="J101" s="13">
        <v>1377</v>
      </c>
      <c r="K101" s="77">
        <f t="shared" si="6"/>
        <v>59.869565217391305</v>
      </c>
      <c r="L101" s="172"/>
      <c r="M101" s="13">
        <f t="shared" si="5"/>
        <v>2300</v>
      </c>
      <c r="N101" s="57"/>
      <c r="O101" s="17"/>
      <c r="P101" s="17"/>
      <c r="Q101" s="17"/>
      <c r="R101" s="20"/>
    </row>
    <row r="102" spans="1:18" ht="12.75">
      <c r="A102" s="34">
        <f>+'[1]podrobný rozpočet 2004'!B259</f>
        <v>3741</v>
      </c>
      <c r="B102" s="6"/>
      <c r="C102" s="9" t="str">
        <f>+'[1]podrobný rozpočet 2004'!E259</f>
        <v>Ochrana druhů a stanovišť</v>
      </c>
      <c r="D102" s="13">
        <v>15</v>
      </c>
      <c r="E102" s="13"/>
      <c r="F102" s="13"/>
      <c r="G102" s="13"/>
      <c r="H102" s="13"/>
      <c r="I102" s="13">
        <v>15</v>
      </c>
      <c r="J102" s="13">
        <v>10</v>
      </c>
      <c r="K102" s="77">
        <f t="shared" si="6"/>
        <v>66.66666666666666</v>
      </c>
      <c r="L102" s="172"/>
      <c r="M102" s="13">
        <f t="shared" si="5"/>
        <v>15</v>
      </c>
      <c r="N102" s="57"/>
      <c r="O102" s="17"/>
      <c r="P102" s="17"/>
      <c r="Q102" s="17"/>
      <c r="R102" s="20"/>
    </row>
    <row r="103" spans="1:18" ht="12.75">
      <c r="A103" s="34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3">
        <v>1700</v>
      </c>
      <c r="E103" s="13"/>
      <c r="F103" s="13"/>
      <c r="G103" s="13"/>
      <c r="H103" s="13"/>
      <c r="I103" s="13">
        <v>1975</v>
      </c>
      <c r="J103" s="13">
        <v>2018</v>
      </c>
      <c r="K103" s="77">
        <f t="shared" si="6"/>
        <v>102.17721518987342</v>
      </c>
      <c r="L103" s="172">
        <v>576</v>
      </c>
      <c r="M103" s="13">
        <f t="shared" si="5"/>
        <v>2551</v>
      </c>
      <c r="N103" s="66" t="s">
        <v>34</v>
      </c>
      <c r="O103" s="17"/>
      <c r="P103" s="17"/>
      <c r="Q103" s="17"/>
      <c r="R103" s="20"/>
    </row>
    <row r="104" spans="1:18" ht="12.75">
      <c r="A104" s="34"/>
      <c r="B104" s="6"/>
      <c r="C104" s="9" t="s">
        <v>14</v>
      </c>
      <c r="D104" s="13"/>
      <c r="E104" s="13"/>
      <c r="F104" s="13"/>
      <c r="G104" s="13"/>
      <c r="H104" s="13"/>
      <c r="I104" s="13"/>
      <c r="J104" s="13"/>
      <c r="K104" s="77"/>
      <c r="L104" s="172"/>
      <c r="M104" s="13">
        <f t="shared" si="5"/>
        <v>0</v>
      </c>
      <c r="N104" s="57"/>
      <c r="O104" s="17"/>
      <c r="P104" s="17"/>
      <c r="Q104" s="17"/>
      <c r="R104" s="20"/>
    </row>
    <row r="105" spans="1:18" ht="12.75">
      <c r="A105" s="34">
        <v>4319</v>
      </c>
      <c r="B105" s="6"/>
      <c r="C105" s="9" t="str">
        <f>+'[1]podrobný rozpočet 2004'!E283</f>
        <v>Domovy důchodců</v>
      </c>
      <c r="D105" s="13">
        <v>10</v>
      </c>
      <c r="E105" s="13"/>
      <c r="F105" s="13"/>
      <c r="G105" s="13"/>
      <c r="H105" s="13"/>
      <c r="I105" s="13">
        <v>10</v>
      </c>
      <c r="J105" s="13"/>
      <c r="K105" s="77">
        <f t="shared" si="6"/>
        <v>0</v>
      </c>
      <c r="L105" s="172"/>
      <c r="M105" s="13">
        <f t="shared" si="5"/>
        <v>10</v>
      </c>
      <c r="N105" s="57"/>
      <c r="O105" s="17"/>
      <c r="P105" s="17"/>
      <c r="Q105" s="17"/>
      <c r="R105" s="20"/>
    </row>
    <row r="106" spans="1:18" ht="12.75">
      <c r="A106" s="34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3">
        <v>77</v>
      </c>
      <c r="E106" s="13"/>
      <c r="F106" s="13"/>
      <c r="G106" s="13"/>
      <c r="H106" s="13"/>
      <c r="I106" s="13">
        <v>77</v>
      </c>
      <c r="J106" s="13">
        <v>53</v>
      </c>
      <c r="K106" s="77">
        <f t="shared" si="6"/>
        <v>68.83116883116884</v>
      </c>
      <c r="L106" s="172"/>
      <c r="M106" s="13">
        <f t="shared" si="5"/>
        <v>77</v>
      </c>
      <c r="N106" s="57"/>
      <c r="O106" s="17"/>
      <c r="P106" s="17"/>
      <c r="Q106" s="17"/>
      <c r="R106" s="20"/>
    </row>
    <row r="107" spans="1:18" ht="12.75">
      <c r="A107" s="59">
        <v>5326</v>
      </c>
      <c r="B107" s="60"/>
      <c r="C107" s="61" t="s">
        <v>16</v>
      </c>
      <c r="D107" s="54"/>
      <c r="E107" s="54"/>
      <c r="F107" s="54"/>
      <c r="G107" s="54"/>
      <c r="H107" s="54"/>
      <c r="I107" s="54"/>
      <c r="J107" s="54"/>
      <c r="K107" s="77"/>
      <c r="L107" s="175"/>
      <c r="M107" s="13">
        <f t="shared" si="5"/>
        <v>0</v>
      </c>
      <c r="N107" s="57"/>
      <c r="O107" s="17"/>
      <c r="P107" s="17"/>
      <c r="Q107" s="17"/>
      <c r="R107" s="20"/>
    </row>
    <row r="108" spans="1:18" ht="12.75">
      <c r="A108" s="59">
        <v>5399</v>
      </c>
      <c r="B108" s="60"/>
      <c r="C108" s="61" t="s">
        <v>28</v>
      </c>
      <c r="D108" s="54"/>
      <c r="E108" s="54"/>
      <c r="F108" s="54"/>
      <c r="G108" s="54"/>
      <c r="H108" s="54"/>
      <c r="I108" s="54">
        <v>350</v>
      </c>
      <c r="J108" s="54">
        <v>324</v>
      </c>
      <c r="K108" s="77">
        <f t="shared" si="6"/>
        <v>92.57142857142857</v>
      </c>
      <c r="L108" s="175"/>
      <c r="M108" s="13">
        <f t="shared" si="5"/>
        <v>350</v>
      </c>
      <c r="N108" s="117"/>
      <c r="O108" s="87"/>
      <c r="P108" s="87"/>
      <c r="Q108" s="87"/>
      <c r="R108" s="88"/>
    </row>
    <row r="109" spans="1:18" ht="13.5" thickBot="1">
      <c r="A109" s="44">
        <f>+'[1]podrobný rozpočet 2004'!B315</f>
        <v>5512</v>
      </c>
      <c r="B109" s="45"/>
      <c r="C109" s="46" t="str">
        <f>+'[1]podrobný rozpočet 2004'!E315</f>
        <v>Protipožární ochrana- dobrovolná</v>
      </c>
      <c r="D109" s="47">
        <v>600</v>
      </c>
      <c r="E109" s="47"/>
      <c r="F109" s="47"/>
      <c r="G109" s="47"/>
      <c r="H109" s="47"/>
      <c r="I109" s="47">
        <v>700</v>
      </c>
      <c r="J109" s="47">
        <v>569</v>
      </c>
      <c r="K109" s="77">
        <f t="shared" si="6"/>
        <v>81.28571428571428</v>
      </c>
      <c r="L109" s="183"/>
      <c r="M109" s="47">
        <f t="shared" si="5"/>
        <v>700</v>
      </c>
      <c r="N109" s="114"/>
      <c r="O109" s="21"/>
      <c r="P109" s="21"/>
      <c r="Q109" s="21"/>
      <c r="R109" s="22"/>
    </row>
    <row r="110" spans="1:18" ht="13.5" thickBot="1">
      <c r="A110" s="127" t="s">
        <v>9</v>
      </c>
      <c r="B110" s="131"/>
      <c r="C110" s="93"/>
      <c r="D110" s="132" t="str">
        <f>D5</f>
        <v>schv.rozpočet </v>
      </c>
      <c r="E110" s="133"/>
      <c r="F110" s="133"/>
      <c r="G110" s="133"/>
      <c r="H110" s="133"/>
      <c r="I110" s="33" t="s">
        <v>27</v>
      </c>
      <c r="J110" s="125" t="s">
        <v>31</v>
      </c>
      <c r="K110" s="108" t="s">
        <v>24</v>
      </c>
      <c r="L110" s="134" t="s">
        <v>51</v>
      </c>
      <c r="M110" s="120" t="s">
        <v>43</v>
      </c>
      <c r="N110" s="135"/>
      <c r="O110" s="135"/>
      <c r="P110" s="135"/>
      <c r="Q110" s="135"/>
      <c r="R110" s="136"/>
    </row>
    <row r="111" spans="1:18" ht="12.75">
      <c r="A111" s="128">
        <f>+'[1]podrobný rozpočet 2004'!B320</f>
        <v>6112</v>
      </c>
      <c r="B111" s="34"/>
      <c r="C111" s="9" t="str">
        <f>+'[1]podrobný rozpočet 2004'!E320</f>
        <v>Zastupitelstva obcí</v>
      </c>
      <c r="D111" s="13">
        <v>1000</v>
      </c>
      <c r="E111" s="32"/>
      <c r="F111" s="32"/>
      <c r="G111" s="32"/>
      <c r="H111" s="32"/>
      <c r="I111" s="13">
        <v>1000</v>
      </c>
      <c r="J111" s="13">
        <v>668</v>
      </c>
      <c r="K111" s="76">
        <f>J111/I111*100</f>
        <v>66.8</v>
      </c>
      <c r="L111" s="185"/>
      <c r="M111" s="13">
        <f>L111+I111</f>
        <v>1000</v>
      </c>
      <c r="N111" s="17"/>
      <c r="O111" s="17"/>
      <c r="P111" s="17"/>
      <c r="Q111" s="17"/>
      <c r="R111" s="20"/>
    </row>
    <row r="112" spans="1:18" ht="12.75">
      <c r="A112" s="128">
        <v>6118</v>
      </c>
      <c r="B112" s="34"/>
      <c r="C112" s="9" t="s">
        <v>3</v>
      </c>
      <c r="D112" s="13"/>
      <c r="E112" s="32"/>
      <c r="F112" s="32"/>
      <c r="G112" s="32"/>
      <c r="H112" s="32"/>
      <c r="I112" s="13">
        <v>82</v>
      </c>
      <c r="J112" s="79">
        <v>81</v>
      </c>
      <c r="K112" s="76">
        <f aca="true" t="shared" si="7" ref="K112:K118">J112/I112*100</f>
        <v>98.78048780487805</v>
      </c>
      <c r="L112" s="185"/>
      <c r="M112" s="13">
        <f aca="true" t="shared" si="8" ref="M112:M118">L112+I112</f>
        <v>82</v>
      </c>
      <c r="N112" s="17"/>
      <c r="O112" s="17"/>
      <c r="P112" s="17"/>
      <c r="Q112" s="17"/>
      <c r="R112" s="20"/>
    </row>
    <row r="113" spans="1:18" ht="12.75">
      <c r="A113" s="128">
        <f>+'[1]podrobný rozpočet 2004'!B362</f>
        <v>6171</v>
      </c>
      <c r="B113" s="34"/>
      <c r="C113" s="9" t="str">
        <f>+'[1]podrobný rozpočet 2004'!E362</f>
        <v>Činnost místní správy</v>
      </c>
      <c r="D113" s="13">
        <v>7000</v>
      </c>
      <c r="E113" s="32"/>
      <c r="F113" s="32"/>
      <c r="G113" s="32"/>
      <c r="H113" s="32"/>
      <c r="I113" s="13">
        <v>7010</v>
      </c>
      <c r="J113" s="79">
        <v>4317</v>
      </c>
      <c r="K113" s="76">
        <f t="shared" si="7"/>
        <v>61.58345221112697</v>
      </c>
      <c r="L113" s="186">
        <v>10</v>
      </c>
      <c r="M113" s="13">
        <f t="shared" si="8"/>
        <v>7020</v>
      </c>
      <c r="N113" s="89" t="s">
        <v>46</v>
      </c>
      <c r="O113" s="17"/>
      <c r="P113" s="17"/>
      <c r="Q113" s="17"/>
      <c r="R113" s="20"/>
    </row>
    <row r="114" spans="1:18" ht="12.75">
      <c r="A114" s="128">
        <v>6310</v>
      </c>
      <c r="B114" s="34"/>
      <c r="C114" s="9" t="s">
        <v>32</v>
      </c>
      <c r="D114" s="13"/>
      <c r="E114" s="32"/>
      <c r="F114" s="32"/>
      <c r="G114" s="32"/>
      <c r="H114" s="32"/>
      <c r="I114" s="13"/>
      <c r="J114" s="79">
        <v>4</v>
      </c>
      <c r="K114" s="76"/>
      <c r="L114" s="186">
        <v>10</v>
      </c>
      <c r="M114" s="13">
        <f t="shared" si="8"/>
        <v>10</v>
      </c>
      <c r="N114" s="89" t="s">
        <v>35</v>
      </c>
      <c r="O114" s="17"/>
      <c r="P114" s="17"/>
      <c r="Q114" s="17"/>
      <c r="R114" s="20"/>
    </row>
    <row r="115" spans="1:18" ht="12.75">
      <c r="A115" s="128">
        <v>6330</v>
      </c>
      <c r="B115" s="34"/>
      <c r="C115" s="9" t="s">
        <v>21</v>
      </c>
      <c r="D115" s="13">
        <v>100</v>
      </c>
      <c r="E115" s="32"/>
      <c r="F115" s="32"/>
      <c r="G115" s="32"/>
      <c r="H115" s="32"/>
      <c r="I115" s="13">
        <v>100</v>
      </c>
      <c r="J115" s="13">
        <v>100</v>
      </c>
      <c r="K115" s="76">
        <f t="shared" si="7"/>
        <v>100</v>
      </c>
      <c r="L115" s="185"/>
      <c r="M115" s="13">
        <f t="shared" si="8"/>
        <v>100</v>
      </c>
      <c r="N115" s="17"/>
      <c r="O115" s="17"/>
      <c r="P115" s="17"/>
      <c r="Q115" s="17"/>
      <c r="R115" s="20"/>
    </row>
    <row r="116" spans="1:18" ht="12.75">
      <c r="A116" s="128">
        <f>+'[1]podrobný rozpočet 2004'!B368</f>
        <v>6399</v>
      </c>
      <c r="B116" s="34"/>
      <c r="C116" s="9" t="str">
        <f>+'[1]podrobný rozpočet 2004'!E368</f>
        <v>Finanční operce j.n.</v>
      </c>
      <c r="D116" s="13">
        <v>1200</v>
      </c>
      <c r="E116" s="32"/>
      <c r="F116" s="32"/>
      <c r="G116" s="32"/>
      <c r="H116" s="32"/>
      <c r="I116" s="13">
        <v>1200</v>
      </c>
      <c r="J116" s="79">
        <v>1065</v>
      </c>
      <c r="K116" s="76">
        <f t="shared" si="7"/>
        <v>88.75</v>
      </c>
      <c r="L116" s="185">
        <v>-135</v>
      </c>
      <c r="M116" s="13">
        <f t="shared" si="8"/>
        <v>1065</v>
      </c>
      <c r="N116" s="39" t="s">
        <v>37</v>
      </c>
      <c r="O116" s="17"/>
      <c r="P116" s="17"/>
      <c r="Q116" s="17"/>
      <c r="R116" s="20"/>
    </row>
    <row r="117" spans="1:18" ht="13.5" thickBot="1">
      <c r="A117" s="129">
        <f>+'[1]podrobný rozpočet 2004'!B370</f>
        <v>6402</v>
      </c>
      <c r="B117" s="59"/>
      <c r="C117" s="61" t="str">
        <f>+'[1]podrobný rozpočet 2004'!E370</f>
        <v>Finanční vypořádání min. let</v>
      </c>
      <c r="D117" s="54"/>
      <c r="E117" s="32"/>
      <c r="F117" s="32"/>
      <c r="G117" s="32"/>
      <c r="H117" s="32"/>
      <c r="I117" s="118">
        <v>20</v>
      </c>
      <c r="J117" s="90">
        <v>19</v>
      </c>
      <c r="K117" s="76">
        <f t="shared" si="7"/>
        <v>95</v>
      </c>
      <c r="L117" s="187"/>
      <c r="M117" s="13">
        <f t="shared" si="8"/>
        <v>20</v>
      </c>
      <c r="N117" s="87"/>
      <c r="O117" s="87"/>
      <c r="P117" s="87"/>
      <c r="Q117" s="87"/>
      <c r="R117" s="88"/>
    </row>
    <row r="118" spans="1:18" ht="13.5" thickBot="1">
      <c r="A118" s="130"/>
      <c r="B118" s="94"/>
      <c r="C118" s="96" t="str">
        <f>+'[1]podrobný rozpočet 2004'!E372</f>
        <v>CELKEM</v>
      </c>
      <c r="D118" s="123">
        <f aca="true" t="shared" si="9" ref="D118:J118">SUM(D79:D117)</f>
        <v>28801</v>
      </c>
      <c r="E118" s="123">
        <f t="shared" si="9"/>
        <v>0</v>
      </c>
      <c r="F118" s="123">
        <f t="shared" si="9"/>
        <v>0</v>
      </c>
      <c r="G118" s="123">
        <f t="shared" si="9"/>
        <v>0</v>
      </c>
      <c r="H118" s="123">
        <f t="shared" si="9"/>
        <v>0</v>
      </c>
      <c r="I118" s="123">
        <f t="shared" si="9"/>
        <v>42420</v>
      </c>
      <c r="J118" s="123">
        <f t="shared" si="9"/>
        <v>21051</v>
      </c>
      <c r="K118" s="137">
        <f t="shared" si="7"/>
        <v>49.62517680339463</v>
      </c>
      <c r="L118" s="126">
        <f>SUM(L79:L117)</f>
        <v>654</v>
      </c>
      <c r="M118" s="106">
        <f t="shared" si="8"/>
        <v>43074</v>
      </c>
      <c r="N118" s="98"/>
      <c r="O118" s="98"/>
      <c r="P118" s="98"/>
      <c r="Q118" s="98"/>
      <c r="R118" s="99"/>
    </row>
    <row r="119" spans="1:3" ht="12.75">
      <c r="A119" s="3"/>
      <c r="B119" s="3"/>
      <c r="C119" s="11"/>
    </row>
    <row r="120" spans="1:3" ht="13.5" thickBot="1">
      <c r="A120" s="3"/>
      <c r="B120" s="3"/>
      <c r="C120" s="11"/>
    </row>
    <row r="121" spans="1:13" ht="13.5" thickBot="1">
      <c r="A121" s="82" t="str">
        <f>+'[1]podrobný rozpočet 2004'!B374</f>
        <v>Rekapitulace</v>
      </c>
      <c r="B121" s="138"/>
      <c r="C121" s="139"/>
      <c r="D121" s="80" t="str">
        <f>D5</f>
        <v>schv.rozpočet </v>
      </c>
      <c r="E121" s="81"/>
      <c r="F121" s="81"/>
      <c r="G121" s="81"/>
      <c r="H121" s="81"/>
      <c r="I121" s="80" t="s">
        <v>27</v>
      </c>
      <c r="J121" s="140" t="s">
        <v>31</v>
      </c>
      <c r="K121" s="83" t="s">
        <v>24</v>
      </c>
      <c r="L121" s="141" t="s">
        <v>51</v>
      </c>
      <c r="M121" s="142" t="s">
        <v>43</v>
      </c>
    </row>
    <row r="122" spans="1:13" ht="12.75">
      <c r="A122" s="36"/>
      <c r="B122" s="121"/>
      <c r="C122" s="143" t="str">
        <f>+'[1]podrobný rozpočet 2004'!E375</f>
        <v>Příjmy</v>
      </c>
      <c r="D122" s="8">
        <f aca="true" t="shared" si="10" ref="D122:J122">D61</f>
        <v>28181</v>
      </c>
      <c r="E122" s="8">
        <f t="shared" si="10"/>
        <v>0</v>
      </c>
      <c r="F122" s="8">
        <f t="shared" si="10"/>
        <v>0</v>
      </c>
      <c r="G122" s="8">
        <f t="shared" si="10"/>
        <v>0</v>
      </c>
      <c r="H122" s="8">
        <f t="shared" si="10"/>
        <v>0</v>
      </c>
      <c r="I122" s="8">
        <f t="shared" si="10"/>
        <v>37338</v>
      </c>
      <c r="J122" s="8">
        <f t="shared" si="10"/>
        <v>21501</v>
      </c>
      <c r="K122" s="85">
        <f>J122/I122*100</f>
        <v>57.58476618994054</v>
      </c>
      <c r="L122" s="178">
        <f>L61</f>
        <v>654</v>
      </c>
      <c r="M122" s="43">
        <f>L122+I122</f>
        <v>37992</v>
      </c>
    </row>
    <row r="123" spans="1:13" ht="12.75">
      <c r="A123" s="36"/>
      <c r="B123" s="121"/>
      <c r="C123" s="143" t="str">
        <f>+'[1]podrobný rozpočet 2004'!E376</f>
        <v>Výdaje</v>
      </c>
      <c r="D123" s="8">
        <f aca="true" t="shared" si="11" ref="D123:J123">D118</f>
        <v>28801</v>
      </c>
      <c r="E123" s="8">
        <f t="shared" si="11"/>
        <v>0</v>
      </c>
      <c r="F123" s="8">
        <f t="shared" si="11"/>
        <v>0</v>
      </c>
      <c r="G123" s="8">
        <f t="shared" si="11"/>
        <v>0</v>
      </c>
      <c r="H123" s="8">
        <f t="shared" si="11"/>
        <v>0</v>
      </c>
      <c r="I123" s="8">
        <f t="shared" si="11"/>
        <v>42420</v>
      </c>
      <c r="J123" s="8">
        <f t="shared" si="11"/>
        <v>21051</v>
      </c>
      <c r="K123" s="85">
        <f>J123/I123*100</f>
        <v>49.62517680339463</v>
      </c>
      <c r="L123" s="178">
        <f>L118</f>
        <v>654</v>
      </c>
      <c r="M123" s="43">
        <f aca="true" t="shared" si="12" ref="M123:M128">L123+I123</f>
        <v>43074</v>
      </c>
    </row>
    <row r="124" spans="1:13" ht="12.75">
      <c r="A124" s="36"/>
      <c r="B124" s="121"/>
      <c r="C124" s="143" t="str">
        <f>+'[1]podrobný rozpočet 2004'!E377</f>
        <v>Příjmy - výdaje</v>
      </c>
      <c r="D124" s="8">
        <f aca="true" t="shared" si="13" ref="D124:L124">D122-D123</f>
        <v>-620</v>
      </c>
      <c r="E124" s="8">
        <f t="shared" si="13"/>
        <v>0</v>
      </c>
      <c r="F124" s="8">
        <f t="shared" si="13"/>
        <v>0</v>
      </c>
      <c r="G124" s="8">
        <f t="shared" si="13"/>
        <v>0</v>
      </c>
      <c r="H124" s="8">
        <f t="shared" si="13"/>
        <v>0</v>
      </c>
      <c r="I124" s="8">
        <f t="shared" si="13"/>
        <v>-5082</v>
      </c>
      <c r="J124" s="8">
        <f>J122-J123</f>
        <v>450</v>
      </c>
      <c r="K124" s="85"/>
      <c r="L124" s="178">
        <f t="shared" si="13"/>
        <v>0</v>
      </c>
      <c r="M124" s="43">
        <f t="shared" si="12"/>
        <v>-5082</v>
      </c>
    </row>
    <row r="125" spans="1:13" ht="12.75">
      <c r="A125" s="36"/>
      <c r="B125" s="121"/>
      <c r="C125" s="143"/>
      <c r="D125" s="28"/>
      <c r="E125" s="41"/>
      <c r="F125" s="41"/>
      <c r="G125" s="41"/>
      <c r="H125" s="41"/>
      <c r="I125" s="146"/>
      <c r="J125" s="28"/>
      <c r="K125" s="28"/>
      <c r="L125" s="177"/>
      <c r="M125" s="43">
        <f t="shared" si="12"/>
        <v>0</v>
      </c>
    </row>
    <row r="126" spans="1:13" ht="12.75">
      <c r="A126" s="36"/>
      <c r="B126" s="121"/>
      <c r="C126" s="143"/>
      <c r="D126" s="8"/>
      <c r="E126" s="42"/>
      <c r="F126" s="42"/>
      <c r="G126" s="42"/>
      <c r="H126" s="42"/>
      <c r="I126" s="146"/>
      <c r="J126" s="8"/>
      <c r="K126" s="8"/>
      <c r="L126" s="178"/>
      <c r="M126" s="43">
        <f t="shared" si="12"/>
        <v>0</v>
      </c>
    </row>
    <row r="127" spans="1:13" ht="12.75">
      <c r="A127" s="36"/>
      <c r="B127" s="121"/>
      <c r="C127" s="143"/>
      <c r="D127" s="28"/>
      <c r="E127" s="41"/>
      <c r="F127" s="41"/>
      <c r="G127" s="41"/>
      <c r="H127" s="41"/>
      <c r="I127" s="146"/>
      <c r="J127" s="28"/>
      <c r="K127" s="28"/>
      <c r="L127" s="177"/>
      <c r="M127" s="43">
        <f t="shared" si="12"/>
        <v>0</v>
      </c>
    </row>
    <row r="128" spans="1:14" ht="13.5" thickBot="1">
      <c r="A128" s="8"/>
      <c r="B128" s="8"/>
      <c r="C128" s="152" t="str">
        <f>+'[1]podrobný rozpočet 2004'!E381</f>
        <v>Hosp. výsledek</v>
      </c>
      <c r="D128" s="72">
        <f aca="true" t="shared" si="14" ref="D128:L128">D124-D126-D127</f>
        <v>-620</v>
      </c>
      <c r="E128" s="148">
        <f t="shared" si="14"/>
        <v>0</v>
      </c>
      <c r="F128" s="64">
        <f t="shared" si="14"/>
        <v>0</v>
      </c>
      <c r="G128" s="64">
        <f t="shared" si="14"/>
        <v>0</v>
      </c>
      <c r="H128" s="64">
        <f t="shared" si="14"/>
        <v>0</v>
      </c>
      <c r="I128" s="64">
        <f t="shared" si="14"/>
        <v>-5082</v>
      </c>
      <c r="J128" s="64">
        <f t="shared" si="14"/>
        <v>450</v>
      </c>
      <c r="K128" s="72"/>
      <c r="L128" s="188">
        <f t="shared" si="14"/>
        <v>0</v>
      </c>
      <c r="M128" s="144">
        <f t="shared" si="12"/>
        <v>-5082</v>
      </c>
      <c r="N128" s="25"/>
    </row>
    <row r="129" spans="1:13" ht="13.5" thickBot="1">
      <c r="A129" s="37"/>
      <c r="B129" s="149"/>
      <c r="C129" s="150"/>
      <c r="D129" s="151"/>
      <c r="E129" s="65"/>
      <c r="F129" s="65"/>
      <c r="G129" s="65"/>
      <c r="H129" s="65"/>
      <c r="I129" s="115"/>
      <c r="J129" s="84"/>
      <c r="K129" s="84"/>
      <c r="L129" s="147"/>
      <c r="M129" s="145"/>
    </row>
    <row r="130" spans="1:17" ht="12.75">
      <c r="A130" s="1"/>
      <c r="B130" s="3"/>
      <c r="C130" s="7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2.75">
      <c r="A131" s="1"/>
      <c r="B131" s="3"/>
      <c r="C131" s="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2.75">
      <c r="A132" s="1"/>
      <c r="B132" s="3"/>
      <c r="C132" s="67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38.25">
      <c r="A133" s="1"/>
      <c r="B133" s="3"/>
      <c r="C133" s="210" t="s">
        <v>52</v>
      </c>
      <c r="D133" s="7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2.75">
      <c r="A134" s="1"/>
      <c r="B134" s="3"/>
      <c r="C134" s="7"/>
      <c r="D134" s="71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2.75">
      <c r="A135" s="1"/>
      <c r="B135" s="3"/>
      <c r="C135" s="7"/>
      <c r="D135" s="71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2.75">
      <c r="A136" s="1"/>
      <c r="B136" s="3"/>
      <c r="C136" s="7"/>
      <c r="D136" s="71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2.75">
      <c r="A137" s="2"/>
      <c r="B137" s="3"/>
      <c r="C137" s="7"/>
      <c r="D137" s="71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2.75">
      <c r="A138" s="2"/>
      <c r="B138" s="3"/>
      <c r="C138" s="7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2.75">
      <c r="A139" s="2"/>
      <c r="B139" s="3"/>
      <c r="C139" s="7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2.75">
      <c r="A140" s="1"/>
      <c r="B140" s="3"/>
      <c r="C140" s="7"/>
      <c r="D140" s="6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2"/>
      <c r="Q140" s="32"/>
    </row>
    <row r="141" spans="1:17" ht="12.75">
      <c r="A141" s="1"/>
      <c r="B141" s="3"/>
      <c r="C141" s="7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</sheetData>
  <sheetProtection/>
  <mergeCells count="5">
    <mergeCell ref="N4:R5"/>
    <mergeCell ref="N77:R78"/>
    <mergeCell ref="N87:R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7" max="15" man="1"/>
    <brk id="76" max="25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2013-09-17T13:15:08Z</cp:lastPrinted>
  <dcterms:created xsi:type="dcterms:W3CDTF">2005-05-09T07:17:21Z</dcterms:created>
  <dcterms:modified xsi:type="dcterms:W3CDTF">2013-10-16T11:46:03Z</dcterms:modified>
  <cp:category/>
  <cp:version/>
  <cp:contentType/>
  <cp:contentStatus/>
</cp:coreProperties>
</file>