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5 2015" sheetId="1" r:id="rId1"/>
  </sheets>
  <externalReferences>
    <externalReference r:id="rId4"/>
  </externalReferences>
  <definedNames>
    <definedName name="_xlnm.Print_Area" localSheetId="0">'ÚR č.5 2015'!$A$1:$Q$142</definedName>
  </definedNames>
  <calcPr fullCalcOnLoad="1"/>
</workbook>
</file>

<file path=xl/sharedStrings.xml><?xml version="1.0" encoding="utf-8"?>
<sst xmlns="http://schemas.openxmlformats.org/spreadsheetml/2006/main" count="60" uniqueCount="51">
  <si>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</si>
  <si>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</si>
  <si>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</si>
  <si>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</si>
  <si>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</si>
  <si>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</si>
  <si>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</si>
  <si>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</si>
  <si>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</si>
  <si>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</si>
  <si>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</si>
  <si>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</si>
  <si>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</si>
  <si>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</si>
  <si>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</si>
  <si>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</si>
  <si>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</si>
  <si>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</si>
  <si>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</si>
  <si>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</si>
  <si>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</si>
  <si>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</si>
  <si>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</si>
  <si>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</si>
  <si>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</si>
  <si>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</si>
  <si>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</si>
  <si>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</si>
  <si>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</si>
  <si>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</si>
  <si>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</si>
  <si>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</si>
  <si>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</si>
  <si>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Poplatky za odnění půdy ze zem.půdního fondu</t>
  </si>
  <si>
    <t>Rozpočet města Dubá na rok 2015 do konce  srpna , úprava rozpočtu č.5/2015</t>
  </si>
  <si>
    <t>skut.do VIII.</t>
  </si>
  <si>
    <t>úprava č.5</t>
  </si>
  <si>
    <t>prodej bytu</t>
  </si>
  <si>
    <t>Diakonie</t>
  </si>
  <si>
    <t>50 projekt</t>
  </si>
  <si>
    <t>dotace na VPP</t>
  </si>
  <si>
    <t>dotace KÚ</t>
  </si>
  <si>
    <t>převod dotace pro ZŠ</t>
  </si>
  <si>
    <t xml:space="preserve">425 dotace na VPP, 277 dot.pro ZŠ,253 kaple Nedvězí </t>
  </si>
  <si>
    <t>253 kaple Nedvězí , 54 kříž Nedvězí</t>
  </si>
  <si>
    <t>72 dot.pro hasiče, 54 dot.na křížek Nedvězí</t>
  </si>
  <si>
    <t>převod náhrad o pojišťovny na byty</t>
  </si>
  <si>
    <t xml:space="preserve">205 prodaný byt,50 náhrady od poj.,150 z par.3639 </t>
  </si>
  <si>
    <t>150 převod na byty,50 hřbitov,30 na Diakonii</t>
  </si>
  <si>
    <t>Po úpravě č.5/2015 je plánovaný výsledek hospodaření mínus 9 274 000 ,- Kč, který je kryt z přebytku hospodaření minulých let.</t>
  </si>
  <si>
    <t>Úpravu rozpočtu pojednalo městské zastupitelstvo na veřejném zasedání dne 10.9.2015.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</si>
</sst>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3" fontId="0" fillId="37" borderId="52" xfId="0" applyNumberFormat="1" applyFill="1" applyBorder="1" applyAlignment="1">
      <alignment/>
    </xf>
    <xf numFmtId="3" fontId="0" fillId="37" borderId="53" xfId="0" applyNumberFormat="1" applyFill="1" applyBorder="1" applyAlignment="1">
      <alignment/>
    </xf>
    <xf numFmtId="0" fontId="2" fillId="4" borderId="53" xfId="0" applyFont="1" applyFill="1" applyBorder="1" applyAlignment="1" applyProtection="1">
      <alignment/>
      <protection/>
    </xf>
    <xf numFmtId="0" fontId="0" fillId="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0" fillId="38" borderId="55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" fillId="35" borderId="32" xfId="0" applyNumberFormat="1" applyFont="1" applyFill="1" applyBorder="1" applyAlignment="1" applyProtection="1">
      <alignment/>
      <protection/>
    </xf>
    <xf numFmtId="0" fontId="10" fillId="33" borderId="19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8" xfId="0" applyFont="1" applyBorder="1" applyAlignment="1">
      <alignment/>
    </xf>
    <xf numFmtId="0" fontId="1" fillId="35" borderId="59" xfId="0" applyFont="1" applyFill="1" applyBorder="1" applyAlignment="1" applyProtection="1">
      <alignment/>
      <protection/>
    </xf>
    <xf numFmtId="1" fontId="11" fillId="0" borderId="10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2" fillId="4" borderId="20" xfId="0" applyNumberFormat="1" applyFont="1" applyFill="1" applyBorder="1" applyAlignment="1" applyProtection="1">
      <alignment/>
      <protection/>
    </xf>
    <xf numFmtId="0" fontId="11" fillId="33" borderId="1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1" fontId="11" fillId="14" borderId="60" xfId="0" applyNumberFormat="1" applyFont="1" applyFill="1" applyBorder="1" applyAlignment="1">
      <alignment/>
    </xf>
    <xf numFmtId="0" fontId="11" fillId="36" borderId="32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34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200">
        <v>2015</v>
      </c>
      <c r="E4" s="201"/>
      <c r="F4" s="201"/>
      <c r="G4" s="201"/>
      <c r="H4" s="201"/>
      <c r="I4" s="201"/>
      <c r="J4" s="201"/>
      <c r="K4" s="201"/>
      <c r="L4" s="202"/>
      <c r="M4" s="189"/>
      <c r="N4" s="189"/>
      <c r="O4" s="189"/>
      <c r="P4" s="189"/>
      <c r="Q4" s="190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17</v>
      </c>
      <c r="E5" s="51"/>
      <c r="F5" s="51"/>
      <c r="G5" s="51"/>
      <c r="H5" s="51"/>
      <c r="I5" s="119" t="s">
        <v>25</v>
      </c>
      <c r="J5" s="171" t="s">
        <v>35</v>
      </c>
      <c r="K5" s="184" t="s">
        <v>22</v>
      </c>
      <c r="L5" s="108" t="s">
        <v>36</v>
      </c>
      <c r="M5" s="191"/>
      <c r="N5" s="191"/>
      <c r="O5" s="191"/>
      <c r="P5" s="191"/>
      <c r="Q5" s="192"/>
    </row>
    <row r="6" spans="1:17" ht="12.75">
      <c r="A6" s="78"/>
      <c r="B6" s="79"/>
      <c r="C6" s="80"/>
      <c r="D6" s="106"/>
      <c r="E6" s="77"/>
      <c r="F6" s="77"/>
      <c r="G6" s="77"/>
      <c r="H6" s="77"/>
      <c r="I6" s="119"/>
      <c r="J6" s="107"/>
      <c r="K6" s="107"/>
      <c r="L6" s="107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2907</v>
      </c>
      <c r="K7" s="179">
        <f>J7/I7*100</f>
        <v>67.13625866050809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114</v>
      </c>
      <c r="K8" s="179">
        <f aca="true" t="shared" si="0" ref="K8:K36">J8/I8*100</f>
        <v>45.6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354</v>
      </c>
      <c r="K9" s="179">
        <f t="shared" si="0"/>
        <v>73.75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3099</v>
      </c>
      <c r="K10" s="179">
        <f t="shared" si="0"/>
        <v>69.64044943820224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1142</v>
      </c>
      <c r="J11" s="14">
        <v>1142</v>
      </c>
      <c r="K11" s="179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9380</v>
      </c>
      <c r="J12" s="14">
        <v>6375</v>
      </c>
      <c r="K12" s="179">
        <f t="shared" si="0"/>
        <v>67.96375266524521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179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33</v>
      </c>
      <c r="D14" s="14"/>
      <c r="E14" s="31"/>
      <c r="F14" s="31"/>
      <c r="G14" s="31"/>
      <c r="H14" s="31"/>
      <c r="I14" s="14">
        <v>2553</v>
      </c>
      <c r="J14" s="14">
        <v>2553</v>
      </c>
      <c r="K14" s="179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15</v>
      </c>
      <c r="D15" s="14"/>
      <c r="E15" s="31"/>
      <c r="F15" s="31"/>
      <c r="G15" s="31"/>
      <c r="H15" s="31"/>
      <c r="I15" s="14"/>
      <c r="J15" s="14"/>
      <c r="K15" s="179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945</v>
      </c>
      <c r="K16" s="179">
        <f t="shared" si="0"/>
        <v>94.5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46</v>
      </c>
      <c r="K17" s="179">
        <f t="shared" si="0"/>
        <v>83.63636363636363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179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20</v>
      </c>
      <c r="D19" s="14">
        <v>10</v>
      </c>
      <c r="E19" s="31"/>
      <c r="F19" s="31"/>
      <c r="G19" s="31"/>
      <c r="H19" s="31"/>
      <c r="I19" s="14">
        <v>10</v>
      </c>
      <c r="J19" s="14">
        <v>4</v>
      </c>
      <c r="K19" s="179">
        <f t="shared" si="0"/>
        <v>40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179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6</v>
      </c>
      <c r="K21" s="179">
        <f t="shared" si="0"/>
        <v>15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29</v>
      </c>
      <c r="D22" s="14">
        <v>40</v>
      </c>
      <c r="E22" s="31"/>
      <c r="F22" s="31"/>
      <c r="G22" s="31"/>
      <c r="H22" s="31"/>
      <c r="I22" s="14">
        <v>40</v>
      </c>
      <c r="J22" s="14">
        <v>62</v>
      </c>
      <c r="K22" s="179">
        <f t="shared" si="0"/>
        <v>155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18</v>
      </c>
      <c r="D23" s="14">
        <v>60</v>
      </c>
      <c r="E23" s="31"/>
      <c r="F23" s="31"/>
      <c r="G23" s="31"/>
      <c r="H23" s="31"/>
      <c r="I23" s="14">
        <v>60</v>
      </c>
      <c r="J23" s="14"/>
      <c r="K23" s="179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139</v>
      </c>
      <c r="K24" s="179">
        <f t="shared" si="0"/>
        <v>92.66666666666666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1872</v>
      </c>
      <c r="K25" s="179">
        <f t="shared" si="0"/>
        <v>62.4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27</v>
      </c>
      <c r="J26" s="14">
        <v>25</v>
      </c>
      <c r="K26" s="179">
        <f t="shared" si="0"/>
        <v>92.5925925925926</v>
      </c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179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975.5</v>
      </c>
      <c r="J28" s="14">
        <v>650</v>
      </c>
      <c r="K28" s="179">
        <f t="shared" si="0"/>
        <v>66.63249615581753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677</v>
      </c>
      <c r="J29" s="83">
        <v>1379</v>
      </c>
      <c r="K29" s="179">
        <f t="shared" si="0"/>
        <v>203.69276218611523</v>
      </c>
      <c r="L29" s="83">
        <v>955</v>
      </c>
      <c r="M29" s="41" t="s">
        <v>43</v>
      </c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>
        <v>105</v>
      </c>
      <c r="K30" s="179">
        <f t="shared" si="0"/>
        <v>87.5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>
        <v>120</v>
      </c>
      <c r="J31" s="14">
        <v>192</v>
      </c>
      <c r="K31" s="179">
        <f t="shared" si="0"/>
        <v>160</v>
      </c>
      <c r="L31" s="14">
        <v>126</v>
      </c>
      <c r="M31" s="41" t="s">
        <v>45</v>
      </c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179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179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31</v>
      </c>
      <c r="D34" s="14"/>
      <c r="E34" s="31"/>
      <c r="F34" s="31"/>
      <c r="G34" s="31"/>
      <c r="H34" s="31"/>
      <c r="I34" s="14">
        <v>9710</v>
      </c>
      <c r="J34" s="14">
        <v>1271</v>
      </c>
      <c r="K34" s="179">
        <f t="shared" si="0"/>
        <v>13.089598352214212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179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32</v>
      </c>
      <c r="D36" s="53"/>
      <c r="E36" s="31"/>
      <c r="F36" s="31"/>
      <c r="G36" s="31"/>
      <c r="H36" s="31"/>
      <c r="I36" s="53">
        <v>1616</v>
      </c>
      <c r="J36" s="53"/>
      <c r="K36" s="179">
        <f t="shared" si="0"/>
        <v>0</v>
      </c>
      <c r="L36" s="53"/>
      <c r="M36" s="88"/>
      <c r="N36" s="89"/>
      <c r="O36" s="89"/>
      <c r="P36" s="89"/>
      <c r="Q36" s="90"/>
    </row>
    <row r="37" spans="1:17" ht="13.5" thickBot="1">
      <c r="A37" s="103">
        <v>0</v>
      </c>
      <c r="B37" s="104"/>
      <c r="C37" s="105" t="str">
        <f>+'[1]podrobný rozpočet 2004'!E36</f>
        <v>Daňové příjmy celkem</v>
      </c>
      <c r="D37" s="104">
        <f>SUM(D7:D36)</f>
        <v>25015</v>
      </c>
      <c r="E37" s="104">
        <f aca="true" t="shared" si="1" ref="E37:L37">SUM(E7:E36)</f>
        <v>0</v>
      </c>
      <c r="F37" s="104">
        <f t="shared" si="1"/>
        <v>0</v>
      </c>
      <c r="G37" s="104">
        <f t="shared" si="1"/>
        <v>0</v>
      </c>
      <c r="H37" s="100">
        <f t="shared" si="1"/>
        <v>0</v>
      </c>
      <c r="I37" s="104">
        <f t="shared" si="1"/>
        <v>40235.5</v>
      </c>
      <c r="J37" s="104">
        <f t="shared" si="1"/>
        <v>23246</v>
      </c>
      <c r="K37" s="170"/>
      <c r="L37" s="104">
        <f t="shared" si="1"/>
        <v>1081</v>
      </c>
      <c r="M37" s="101"/>
      <c r="N37" s="101"/>
      <c r="O37" s="101"/>
      <c r="P37" s="101"/>
      <c r="Q37" s="102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2" t="s">
        <v>8</v>
      </c>
      <c r="B40" s="98"/>
      <c r="C40" s="98"/>
      <c r="D40" s="133" t="str">
        <f>D5</f>
        <v>schv.rozpočet </v>
      </c>
      <c r="E40" s="133"/>
      <c r="F40" s="133"/>
      <c r="G40" s="133"/>
      <c r="H40" s="133"/>
      <c r="I40" s="133" t="s">
        <v>25</v>
      </c>
      <c r="J40" s="172" t="str">
        <f>J5</f>
        <v>skut.do VIII.</v>
      </c>
      <c r="K40" s="185" t="s">
        <v>22</v>
      </c>
      <c r="L40" s="108" t="str">
        <f>L5</f>
        <v>úprava č.5</v>
      </c>
      <c r="M40" s="123"/>
      <c r="N40" s="101"/>
      <c r="O40" s="101"/>
      <c r="P40" s="101"/>
      <c r="Q40" s="102"/>
    </row>
    <row r="41" spans="1:17" ht="12.75">
      <c r="A41" s="152">
        <v>2143</v>
      </c>
      <c r="B41" s="45"/>
      <c r="C41" s="46" 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       <v>63</v>
      </c>
      <c r="K41" s="180">
        <f>(J41/I41)*100</f>
        <v>90</v>
      </c>
      <c r="L41" s="153"/>
      <c r="M41" s="155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80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80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80">
        <f aca="true" t="shared" si="2" ref="K44:K60">(J44/I44)*100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21</v>
      </c>
      <c r="D45" s="14"/>
      <c r="E45" s="14"/>
      <c r="F45" s="14"/>
      <c r="G45" s="14"/>
      <c r="H45" s="14"/>
      <c r="I45" s="54"/>
      <c r="J45" s="54"/>
      <c r="K45" s="180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>
        <v>71</v>
      </c>
      <c r="K46" s="180">
        <f t="shared" si="2"/>
        <v>177.5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1066</v>
      </c>
      <c r="K47" s="180">
        <f t="shared" si="2"/>
        <v>66.625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396</v>
      </c>
      <c r="K48" s="180">
        <f t="shared" si="2"/>
        <v>79.2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80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20</v>
      </c>
      <c r="J50" s="54">
        <v>12</v>
      </c>
      <c r="K50" s="180">
        <f t="shared" si="2"/>
        <v>60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80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273</v>
      </c>
      <c r="J52" s="54">
        <v>394</v>
      </c>
      <c r="K52" s="180">
        <f t="shared" si="2"/>
        <v>144.32234432234432</v>
      </c>
      <c r="L52" s="54">
        <v>205</v>
      </c>
      <c r="M52" s="57" t="s">
        <v>37</v>
      </c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80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118</v>
      </c>
      <c r="K54" s="180">
        <f t="shared" si="2"/>
        <v>51.30434782608696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80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51</v>
      </c>
      <c r="K56" s="180">
        <f t="shared" si="2"/>
        <v>102</v>
      </c>
      <c r="L56" s="54"/>
      <c r="M56" s="57"/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173</v>
      </c>
      <c r="J57" s="54">
        <v>102</v>
      </c>
      <c r="K57" s="180">
        <f t="shared" si="2"/>
        <v>58.95953757225434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80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8</v>
      </c>
      <c r="K59" s="180">
        <f t="shared" si="2"/>
        <v>80</v>
      </c>
      <c r="L59" s="55"/>
      <c r="M59" s="56"/>
      <c r="N59" s="18"/>
      <c r="O59" s="18"/>
      <c r="P59" s="18"/>
      <c r="Q59" s="21"/>
    </row>
    <row r="60" spans="1:17" ht="13.5" thickBot="1">
      <c r="A60" s="121">
        <v>6330</v>
      </c>
      <c r="B60" s="62"/>
      <c r="C60" s="63" t="s">
        <v>30</v>
      </c>
      <c r="D60" s="156">
        <v>1100</v>
      </c>
      <c r="E60" s="62"/>
      <c r="F60" s="62"/>
      <c r="G60" s="62"/>
      <c r="H60" s="62"/>
      <c r="I60" s="157">
        <v>1100</v>
      </c>
      <c r="J60" s="157">
        <v>1100</v>
      </c>
      <c r="K60" s="154">
        <f t="shared" si="2"/>
        <v>100</v>
      </c>
      <c r="L60" s="157"/>
      <c r="M60" s="122"/>
      <c r="N60" s="89"/>
      <c r="O60" s="89"/>
      <c r="P60" s="89"/>
      <c r="Q60" s="90"/>
    </row>
    <row r="61" spans="1:17" ht="13.5" thickBot="1">
      <c r="A61" s="124"/>
      <c r="B61" s="125"/>
      <c r="C61" s="126" t="str">
        <f>+'[1]podrobný rozpočet 2004'!E94</f>
        <v>CELKEM</v>
      </c>
      <c r="D61" s="120">
        <f aca="true" t="shared" si="3" ref="D61:J61">SUM(D37:D60)</f>
        <v>29050</v>
      </c>
      <c r="E61" s="120">
        <f t="shared" si="3"/>
        <v>0</v>
      </c>
      <c r="F61" s="120">
        <f t="shared" si="3"/>
        <v>0</v>
      </c>
      <c r="G61" s="120">
        <f t="shared" si="3"/>
        <v>0</v>
      </c>
      <c r="H61" s="120">
        <f t="shared" si="3"/>
        <v>0</v>
      </c>
      <c r="I61" s="120">
        <f t="shared" si="3"/>
        <v>44311.5</v>
      </c>
      <c r="J61" s="120">
        <f t="shared" si="3"/>
        <v>26632</v>
      </c>
      <c r="K61" s="120"/>
      <c r="L61" s="120">
        <f>SUM(L37:L60)</f>
        <v>1286</v>
      </c>
      <c r="M61" s="128"/>
      <c r="N61" s="128"/>
      <c r="O61" s="128"/>
      <c r="P61" s="128"/>
      <c r="Q61" s="127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4" t="str">
        <f>+'[1]podrobný rozpočet 2004'!B98</f>
        <v>Rozpočtové výdaje</v>
      </c>
      <c r="B77" s="95"/>
      <c r="C77" s="96"/>
      <c r="D77" s="203">
        <v>2015</v>
      </c>
      <c r="E77" s="204"/>
      <c r="F77" s="204"/>
      <c r="G77" s="204"/>
      <c r="H77" s="204"/>
      <c r="I77" s="204"/>
      <c r="J77" s="204"/>
      <c r="K77" s="204"/>
      <c r="L77" s="205"/>
      <c r="M77" s="193" t="s">
        <v>11</v>
      </c>
      <c r="N77" s="193"/>
      <c r="O77" s="193"/>
      <c r="P77" s="193"/>
      <c r="Q77" s="194"/>
    </row>
    <row r="78" spans="1:17" ht="13.5" thickBot="1">
      <c r="A78" s="109"/>
      <c r="B78" s="110"/>
      <c r="C78" s="111"/>
      <c r="D78" s="112" t="s">
        <v>23</v>
      </c>
      <c r="E78" s="113"/>
      <c r="F78" s="113"/>
      <c r="G78" s="113"/>
      <c r="H78" s="113"/>
      <c r="I78" s="119" t="s">
        <v>25</v>
      </c>
      <c r="J78" s="173" t="str">
        <f>J5</f>
        <v>skut.do VIII.</v>
      </c>
      <c r="K78" s="186" t="s">
        <v>22</v>
      </c>
      <c r="L78" s="108" t="str">
        <f>L40</f>
        <v>úprava č.5</v>
      </c>
      <c r="M78" s="195"/>
      <c r="N78" s="195"/>
      <c r="O78" s="195"/>
      <c r="P78" s="195"/>
      <c r="Q78" s="196"/>
    </row>
    <row r="79" spans="1:17" ht="12.75">
      <c r="A79" s="114">
        <f>+'[1]podrobný rozpočet 2004'!B104</f>
        <v>1031</v>
      </c>
      <c r="B79" s="115"/>
      <c r="C79" s="116" t="str">
        <f>+'[1]podrobný rozpočet 2004'!E104</f>
        <v>Pěstební činnost</v>
      </c>
      <c r="D79" s="117"/>
      <c r="E79" s="117"/>
      <c r="F79" s="117"/>
      <c r="G79" s="117"/>
      <c r="H79" s="117"/>
      <c r="I79" s="117"/>
      <c r="J79" s="117"/>
      <c r="K79" s="181"/>
      <c r="L79" s="117"/>
      <c r="M79" s="118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140</v>
      </c>
      <c r="K80" s="179">
        <f>J80/I80*100</f>
        <v>93.33333333333333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5300</v>
      </c>
      <c r="J81" s="14">
        <v>155</v>
      </c>
      <c r="K81" s="179">
        <f aca="true" t="shared" si="4" ref="K81:K107">J81/I81*100</f>
        <v>2.9245283018867925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1992</v>
      </c>
      <c r="K82" s="179">
        <f t="shared" si="4"/>
        <v>45.27272727272727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179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>
        <v>10</v>
      </c>
      <c r="K84" s="179">
        <f t="shared" si="4"/>
        <v>50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9300</v>
      </c>
      <c r="J85" s="14">
        <v>430</v>
      </c>
      <c r="K85" s="179">
        <f t="shared" si="4"/>
        <v>4.623655913978494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2700</v>
      </c>
      <c r="J86" s="14">
        <v>1907</v>
      </c>
      <c r="K86" s="179">
        <f t="shared" si="4"/>
        <v>70.62962962962963</v>
      </c>
      <c r="L86" s="14">
        <v>277</v>
      </c>
      <c r="M86" s="71" t="s">
        <v>42</v>
      </c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85</v>
      </c>
      <c r="K87" s="179">
        <f t="shared" si="4"/>
        <v>65.38461538461539</v>
      </c>
      <c r="L87" s="26"/>
      <c r="M87" s="197"/>
      <c r="N87" s="198"/>
      <c r="O87" s="198"/>
      <c r="P87" s="198"/>
      <c r="Q87" s="199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372</v>
      </c>
      <c r="K88" s="179">
        <f t="shared" si="4"/>
        <v>82.66666666666667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3100</v>
      </c>
      <c r="J89" s="14">
        <v>1471</v>
      </c>
      <c r="K89" s="179">
        <f t="shared" si="4"/>
        <v>47.4516129032258</v>
      </c>
      <c r="L89" s="83">
        <v>307</v>
      </c>
      <c r="M89" s="71" t="s">
        <v>44</v>
      </c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43</v>
      </c>
      <c r="K90" s="179">
        <f t="shared" si="4"/>
        <v>86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160</v>
      </c>
      <c r="K91" s="179">
        <f t="shared" si="4"/>
        <v>100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107</v>
      </c>
      <c r="K92" s="179">
        <f t="shared" si="4"/>
        <v>71.33333333333334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179">
        <f t="shared" si="4"/>
        <v>0</v>
      </c>
      <c r="L93" s="83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200</v>
      </c>
      <c r="J94" s="14">
        <v>179</v>
      </c>
      <c r="K94" s="179">
        <f t="shared" si="4"/>
        <v>89.5</v>
      </c>
      <c r="L94" s="83">
        <v>30</v>
      </c>
      <c r="M94" s="71" t="s">
        <v>38</v>
      </c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1600</v>
      </c>
      <c r="J95" s="14">
        <v>1353</v>
      </c>
      <c r="K95" s="179">
        <f t="shared" si="4"/>
        <v>84.5625</v>
      </c>
      <c r="L95" s="83">
        <v>405</v>
      </c>
      <c r="M95" s="75" t="s">
        <v>47</v>
      </c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537</v>
      </c>
      <c r="K96" s="179">
        <f t="shared" si="4"/>
        <v>71.6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647</v>
      </c>
      <c r="K97" s="179">
        <f t="shared" si="4"/>
        <v>64.7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100</v>
      </c>
      <c r="J98" s="14">
        <v>132</v>
      </c>
      <c r="K98" s="179">
        <f t="shared" si="4"/>
        <v>132</v>
      </c>
      <c r="L98" s="14">
        <v>50</v>
      </c>
      <c r="M98" s="71" t="s">
        <v>39</v>
      </c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3000</v>
      </c>
      <c r="J99" s="14">
        <v>1616</v>
      </c>
      <c r="K99" s="179">
        <f t="shared" si="4"/>
        <v>53.86666666666666</v>
      </c>
      <c r="L99" s="14">
        <v>-230</v>
      </c>
      <c r="M99" s="71" t="s">
        <v>48</v>
      </c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24</v>
      </c>
      <c r="D100" s="14"/>
      <c r="E100" s="14"/>
      <c r="F100" s="14"/>
      <c r="G100" s="14"/>
      <c r="H100" s="14"/>
      <c r="I100" s="14"/>
      <c r="J100" s="14"/>
      <c r="K100" s="179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1470</v>
      </c>
      <c r="K101" s="179">
        <f t="shared" si="4"/>
        <v>66.81818181818183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12</v>
      </c>
      <c r="K102" s="179">
        <f t="shared" si="4"/>
        <v>80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2723</v>
      </c>
      <c r="E103" s="14"/>
      <c r="F103" s="14"/>
      <c r="G103" s="14"/>
      <c r="H103" s="14"/>
      <c r="I103" s="14">
        <v>5953</v>
      </c>
      <c r="J103" s="14">
        <v>1789</v>
      </c>
      <c r="K103" s="179">
        <f t="shared" si="4"/>
        <v>30.052074584243236</v>
      </c>
      <c r="L103" s="14">
        <v>425</v>
      </c>
      <c r="M103" s="71" t="s">
        <v>40</v>
      </c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/>
      <c r="E104" s="14"/>
      <c r="F104" s="14"/>
      <c r="G104" s="14"/>
      <c r="H104" s="14"/>
      <c r="I104" s="14"/>
      <c r="J104" s="14"/>
      <c r="K104" s="179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27</v>
      </c>
      <c r="D105" s="14">
        <v>90</v>
      </c>
      <c r="E105" s="14"/>
      <c r="F105" s="14"/>
      <c r="G105" s="14"/>
      <c r="H105" s="14"/>
      <c r="I105" s="14">
        <v>125</v>
      </c>
      <c r="J105" s="14">
        <v>83</v>
      </c>
      <c r="K105" s="179">
        <f t="shared" si="4"/>
        <v>66.4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16</v>
      </c>
      <c r="D106" s="53"/>
      <c r="E106" s="53"/>
      <c r="F106" s="53"/>
      <c r="G106" s="53"/>
      <c r="H106" s="53"/>
      <c r="I106" s="53"/>
      <c r="J106" s="53"/>
      <c r="K106" s="179"/>
      <c r="L106" s="53"/>
      <c r="M106" s="59"/>
      <c r="N106" s="18"/>
      <c r="O106" s="18"/>
      <c r="P106" s="18"/>
      <c r="Q106" s="21"/>
    </row>
    <row r="107" spans="1:17" ht="13.5" thickBot="1">
      <c r="A107" s="164">
        <f>+'[1]podrobný rozpočet 2004'!B315</f>
        <v>5512</v>
      </c>
      <c r="B107" s="165"/>
      <c r="C107" s="166" t="str">
        <f>+'[1]podrobný rozpočet 2004'!E315</f>
        <v>Protipožární ochrana- dobrovolná</v>
      </c>
      <c r="D107" s="167">
        <v>600</v>
      </c>
      <c r="E107" s="167"/>
      <c r="F107" s="167"/>
      <c r="G107" s="167"/>
      <c r="H107" s="167"/>
      <c r="I107" s="167">
        <v>1300</v>
      </c>
      <c r="J107" s="167">
        <v>1094</v>
      </c>
      <c r="K107" s="182">
        <f t="shared" si="4"/>
        <v>84.15384615384616</v>
      </c>
      <c r="L107" s="167">
        <v>72</v>
      </c>
      <c r="M107" s="177" t="s">
        <v>41</v>
      </c>
      <c r="N107" s="168"/>
      <c r="O107" s="168"/>
      <c r="P107" s="168"/>
      <c r="Q107" s="169"/>
    </row>
    <row r="108" spans="1:17" ht="13.5" thickBot="1">
      <c r="A108" s="132" t="s">
        <v>9</v>
      </c>
      <c r="B108" s="98"/>
      <c r="C108" s="99"/>
      <c r="D108" s="133" t="str">
        <f>D5</f>
        <v>schv.rozpočet </v>
      </c>
      <c r="E108" s="101"/>
      <c r="F108" s="101"/>
      <c r="G108" s="101"/>
      <c r="H108" s="101"/>
      <c r="I108" s="133" t="s">
        <v>25</v>
      </c>
      <c r="J108" s="174" t="str">
        <f>J78</f>
        <v>skut.do VIII.</v>
      </c>
      <c r="K108" s="187" t="s">
        <v>22</v>
      </c>
      <c r="L108" s="134" t="str">
        <f>L78</f>
        <v>úprava č.5</v>
      </c>
      <c r="M108" s="101"/>
      <c r="N108" s="101"/>
      <c r="O108" s="101"/>
      <c r="P108" s="101"/>
      <c r="Q108" s="102"/>
    </row>
    <row r="109" spans="1:17" ht="12.75">
      <c r="A109" s="129">
        <f>+'[1]podrobný rozpočet 2004'!B320</f>
        <v>6112</v>
      </c>
      <c r="B109" s="45"/>
      <c r="C109" s="46" t="str">
        <f>+'[1]podrobný rozpočet 2004'!E320</f>
        <v>Zastupitelstva obcí</v>
      </c>
      <c r="D109" s="130">
        <v>1000</v>
      </c>
      <c r="E109" s="31"/>
      <c r="F109" s="31"/>
      <c r="G109" s="31"/>
      <c r="H109" s="31"/>
      <c r="I109" s="130">
        <v>1000</v>
      </c>
      <c r="J109" s="130">
        <v>593</v>
      </c>
      <c r="K109" s="179">
        <f>J109/I109*100</f>
        <v>59.3</v>
      </c>
      <c r="L109" s="131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6"/>
      <c r="K110" s="179"/>
      <c r="L110" s="84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8955.5</v>
      </c>
      <c r="J111" s="86">
        <v>4989</v>
      </c>
      <c r="K111" s="179">
        <f>J111/I111*100</f>
        <v>55.70878231254537</v>
      </c>
      <c r="L111" s="91">
        <v>-50</v>
      </c>
      <c r="M111" s="92" t="s">
        <v>46</v>
      </c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19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179">
        <f>J112/I112*100</f>
        <v>100</v>
      </c>
      <c r="L112" s="84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26</v>
      </c>
      <c r="D113" s="14">
        <v>20</v>
      </c>
      <c r="E113" s="31"/>
      <c r="F113" s="31"/>
      <c r="G113" s="31"/>
      <c r="H113" s="31"/>
      <c r="I113" s="14">
        <v>20</v>
      </c>
      <c r="J113" s="14">
        <v>4</v>
      </c>
      <c r="K113" s="179">
        <f>J113/I113*100</f>
        <v>20</v>
      </c>
      <c r="L113" s="84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1142</v>
      </c>
      <c r="J114" s="86">
        <v>1142</v>
      </c>
      <c r="K114" s="179">
        <f>J114/I114*100</f>
        <v>100</v>
      </c>
      <c r="L114" s="84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176">
        <v>23</v>
      </c>
      <c r="J115" s="93">
        <v>23</v>
      </c>
      <c r="K115" s="179">
        <f>J115/I115*100</f>
        <v>100</v>
      </c>
      <c r="L115" s="85"/>
      <c r="M115" s="89"/>
      <c r="N115" s="89"/>
      <c r="O115" s="89"/>
      <c r="P115" s="89"/>
      <c r="Q115" s="90"/>
    </row>
    <row r="116" spans="1:17" ht="13.5" thickBot="1">
      <c r="A116" s="97"/>
      <c r="B116" s="98"/>
      <c r="C116" s="99" t="str">
        <f>+'[1]podrobný rozpočet 2004'!E372</f>
        <v>CELKEM</v>
      </c>
      <c r="D116" s="104">
        <f aca="true" t="shared" si="5" ref="D116:L116">SUM(D79:D115)</f>
        <v>29050</v>
      </c>
      <c r="E116" s="104">
        <f t="shared" si="5"/>
        <v>0</v>
      </c>
      <c r="F116" s="104">
        <f t="shared" si="5"/>
        <v>0</v>
      </c>
      <c r="G116" s="104">
        <f t="shared" si="5"/>
        <v>0</v>
      </c>
      <c r="H116" s="104">
        <f t="shared" si="5"/>
        <v>0</v>
      </c>
      <c r="I116" s="104">
        <f t="shared" si="5"/>
        <v>53585.5</v>
      </c>
      <c r="J116" s="104">
        <f t="shared" si="5"/>
        <v>22794</v>
      </c>
      <c r="K116" s="178"/>
      <c r="L116" s="104">
        <f t="shared" si="5"/>
        <v>1286</v>
      </c>
      <c r="M116" s="123"/>
      <c r="N116" s="101"/>
      <c r="O116" s="101"/>
      <c r="P116" s="101"/>
      <c r="Q116" s="102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1" t="str">
        <f>+'[1]podrobný rozpočet 2004'!B374</f>
        <v>Rekapitulace</v>
      </c>
      <c r="B119" s="138"/>
      <c r="C119" s="139"/>
      <c r="D119" s="140" t="str">
        <f>D5</f>
        <v>schv.rozpočet </v>
      </c>
      <c r="E119" s="140"/>
      <c r="F119" s="140"/>
      <c r="G119" s="140"/>
      <c r="H119" s="140"/>
      <c r="I119" s="140" t="s">
        <v>25</v>
      </c>
      <c r="J119" s="175" t="str">
        <f>J108</f>
        <v>skut.do VIII.</v>
      </c>
      <c r="K119" s="188" t="s">
        <v>22</v>
      </c>
      <c r="L119" s="145" t="str">
        <f>L108</f>
        <v>úprava č.5</v>
      </c>
      <c r="M119" s="141" t="s">
        <v>28</v>
      </c>
    </row>
    <row r="120" spans="1:13" ht="12.75">
      <c r="A120" s="135"/>
      <c r="B120" s="136"/>
      <c r="C120" s="137" t="str">
        <f>+'[1]podrobný rozpočet 2004'!E375</f>
        <v>Příjmy</v>
      </c>
      <c r="D120" s="136">
        <f aca="true" t="shared" si="6" ref="D120:J120">D61</f>
        <v>29050</v>
      </c>
      <c r="E120" s="136">
        <f t="shared" si="6"/>
        <v>0</v>
      </c>
      <c r="F120" s="136">
        <f t="shared" si="6"/>
        <v>0</v>
      </c>
      <c r="G120" s="136">
        <f t="shared" si="6"/>
        <v>0</v>
      </c>
      <c r="H120" s="136">
        <f t="shared" si="6"/>
        <v>0</v>
      </c>
      <c r="I120" s="136">
        <f t="shared" si="6"/>
        <v>44311.5</v>
      </c>
      <c r="J120" s="136">
        <f t="shared" si="6"/>
        <v>26632</v>
      </c>
      <c r="K120" s="183">
        <f>J120/I120*100</f>
        <v>60.101779447773154</v>
      </c>
      <c r="L120" s="146">
        <f>L61</f>
        <v>1286</v>
      </c>
      <c r="M120" s="158">
        <f>I120+L120</f>
        <v>45597.5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7" ref="D121:J121">D116</f>
        <v>29050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53585.5</v>
      </c>
      <c r="J121" s="8">
        <f t="shared" si="7"/>
        <v>22794</v>
      </c>
      <c r="K121" s="183">
        <f>J121/I121*100</f>
        <v>42.5376267833649</v>
      </c>
      <c r="L121" s="147">
        <f>L116</f>
        <v>1286</v>
      </c>
      <c r="M121" s="159">
        <f>I121+L121</f>
        <v>54871.5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8" ref="D122:M122">D120-D121</f>
        <v>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>I120-I121</f>
        <v>-9274</v>
      </c>
      <c r="J122" s="8">
        <f>J120-J121</f>
        <v>3838</v>
      </c>
      <c r="K122" s="87"/>
      <c r="L122" s="147">
        <f t="shared" si="8"/>
        <v>0</v>
      </c>
      <c r="M122" s="160">
        <f t="shared" si="8"/>
        <v>-9274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48"/>
      <c r="M123" s="161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47"/>
      <c r="M124" s="160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48"/>
      <c r="M125" s="161"/>
    </row>
    <row r="126" spans="1:13" ht="13.5" thickBot="1">
      <c r="A126" s="142"/>
      <c r="B126" s="64"/>
      <c r="C126" s="65" t="str">
        <f>+'[1]podrobný rozpočet 2004'!E381</f>
        <v>Hosp. výsledek</v>
      </c>
      <c r="D126" s="66">
        <f aca="true" t="shared" si="9" ref="D126:M126">D122-D124-D125</f>
        <v>0</v>
      </c>
      <c r="E126" s="66">
        <f t="shared" si="9"/>
        <v>0</v>
      </c>
      <c r="F126" s="66">
        <f t="shared" si="9"/>
        <v>0</v>
      </c>
      <c r="G126" s="66">
        <f t="shared" si="9"/>
        <v>0</v>
      </c>
      <c r="H126" s="66">
        <f t="shared" si="9"/>
        <v>0</v>
      </c>
      <c r="I126" s="66">
        <f t="shared" si="9"/>
        <v>-9274</v>
      </c>
      <c r="J126" s="66">
        <f>J122+J123</f>
        <v>3838</v>
      </c>
      <c r="K126" s="143"/>
      <c r="L126" s="149">
        <f t="shared" si="9"/>
        <v>0</v>
      </c>
      <c r="M126" s="162">
        <f t="shared" si="9"/>
        <v>-9274</v>
      </c>
    </row>
    <row r="127" spans="1:13" ht="13.5" thickBot="1">
      <c r="A127" s="144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0"/>
      <c r="M127" s="163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49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50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 5/2015
&amp;CStránka &amp;P</oddFooter>
  </headerFooter>
  <rowBreaks count="3" manualBreakCount="3">
    <brk id="37" max="15" man="1"/>
    <brk id="76" max="25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Your User Name</cp:lastModifiedBy>
  <cp:lastPrinted>2015-09-02T14:14:10Z</cp:lastPrinted>
  <dcterms:created xsi:type="dcterms:W3CDTF">2005-05-09T07:17:21Z</dcterms:created>
  <dcterms:modified xsi:type="dcterms:W3CDTF">2015-09-04T05:23:39Z</dcterms:modified>
  <cp:category/>
  <cp:version/>
  <cp:contentType/>
  <cp:contentStatus/>
</cp:coreProperties>
</file>