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240" windowHeight="8130" activeTab="0"/>
  </bookViews>
  <sheets>
    <sheet name="ÚR č.2 2015" sheetId="1" r:id="rId1"/>
    <sheet name="List1" sheetId="2" r:id="rId2"/>
  </sheets>
  <externalReferences>
    <externalReference r:id="rId5"/>
  </externalReferences>
  <definedNames>
    <definedName name="_xlnm.Print_Area" localSheetId="0">'ÚR č.2 2015'!$A$1:$Q$142</definedName>
  </definedNames>
  <calcPr fullCalcOnLoad="1"/>
</workbook>
</file>

<file path=xl/sharedStrings.xml><?xml version="1.0" encoding="utf-8"?>
<sst xmlns="http://schemas.openxmlformats.org/spreadsheetml/2006/main" count="63" uniqueCount="49">
  <si>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</si>
  <si>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</si>
  <si>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</si>
  <si>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</si>
  <si>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</si>
  <si>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</si>
  <si>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 xml:space="preserve">    z toho příjmy z majetku města</t>
  </si>
  <si>
    <t>Převody z vlastních fondů hosp.č.</t>
  </si>
  <si>
    <t>Rozpočtové příjmy</t>
  </si>
  <si>
    <t>Rozpočtové výdaje</t>
  </si>
  <si>
    <t>silnice</t>
  </si>
  <si>
    <t>v tis. Kč</t>
  </si>
  <si>
    <t>neinf.dotace z reg.rad</t>
  </si>
  <si>
    <t>investiční transfery  od krajů</t>
  </si>
  <si>
    <t xml:space="preserve"> osadní výbory</t>
  </si>
  <si>
    <t>popl.a odvody v obl.životního prostř.</t>
  </si>
  <si>
    <t>ost. opatření pro krizové stavy</t>
  </si>
  <si>
    <t xml:space="preserve">schv.rozpočet </t>
  </si>
  <si>
    <t>odvod z výherních hracích přístrojů</t>
  </si>
  <si>
    <t>převody vlastním fondům - SF</t>
  </si>
  <si>
    <t>poplatek za používání veřejného prostranství</t>
  </si>
  <si>
    <t>Ost. zál kultury</t>
  </si>
  <si>
    <t>% plnění</t>
  </si>
  <si>
    <t>schv.roz.</t>
  </si>
  <si>
    <t>Monitoring ochrany ovzduší</t>
  </si>
  <si>
    <t>upr.rozp.</t>
  </si>
  <si>
    <t>obecné příjmy a výdaje z fin. Operací</t>
  </si>
  <si>
    <t>ost.výdaje související se sociálním porad.</t>
  </si>
  <si>
    <t>po úpravě</t>
  </si>
  <si>
    <t>Odvod z loterií a podobních her</t>
  </si>
  <si>
    <t>převody vlastním fondům v rozpoč. ÚSC</t>
  </si>
  <si>
    <t>incestiční transfery ze státních fondů</t>
  </si>
  <si>
    <t>ost.investiční přijaté transfery ze st.rozpočtu</t>
  </si>
  <si>
    <t>skut.do IV.</t>
  </si>
  <si>
    <t>Poplatky za odnění půdy ze zem.půdního fondu</t>
  </si>
  <si>
    <t>skut.do V.</t>
  </si>
  <si>
    <t>Rozpočet města Dubá na rok 2015 do konce  května , úprava rozpočtu č.3/2015</t>
  </si>
  <si>
    <t>úprava č.3</t>
  </si>
  <si>
    <t>upřesněný rozpočtovaný transfér na státní správu</t>
  </si>
  <si>
    <t>dotace z úřadu práce</t>
  </si>
  <si>
    <t>navýšení na mzdy hasičů</t>
  </si>
  <si>
    <t>již schválený příspěken MUDr. Klementovi</t>
  </si>
  <si>
    <t>Úpravu rozpočtu pojednalo městské zastupitelstvo na veřejném zasedání dne 18.6.2015.</t>
  </si>
  <si>
    <t>vrácená nevyčerpaná dotace na volby v roce 2014</t>
  </si>
  <si>
    <t>výdaje na mzdy pracovníků na VPP</t>
  </si>
  <si>
    <t>příjmy jsou větší než bylo plánováno</t>
  </si>
  <si>
    <t>5,5 tis.výdaje na st.správu, -50 tis.Kč přesun na hasiče</t>
  </si>
  <si>
    <t>Po úpravě č.3/2015 je plánovaný výsledek hospodaření mínus 7 649 000 ,- Kč, který je kryt z přebytku hospodaření minulých let.</t>
  </si>
  <si>
    <t>přesun na pol. 5512, protipožární ochrana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</si>
</sst>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wrapText="1"/>
      <protection locked="0"/>
    </xf>
    <xf numFmtId="0" fontId="2" fillId="4" borderId="17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 wrapText="1"/>
    </xf>
    <xf numFmtId="0" fontId="2" fillId="0" borderId="28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4" borderId="24" xfId="0" applyFont="1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/>
      <protection/>
    </xf>
    <xf numFmtId="0" fontId="1" fillId="4" borderId="29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3" fontId="3" fillId="34" borderId="31" xfId="0" applyNumberFormat="1" applyFont="1" applyFill="1" applyBorder="1" applyAlignment="1" applyProtection="1">
      <alignment/>
      <protection/>
    </xf>
    <xf numFmtId="0" fontId="0" fillId="34" borderId="32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27" xfId="0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33" xfId="0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/>
    </xf>
    <xf numFmtId="1" fontId="8" fillId="0" borderId="1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Fill="1" applyBorder="1" applyAlignment="1">
      <alignment/>
    </xf>
    <xf numFmtId="1" fontId="9" fillId="4" borderId="10" xfId="0" applyNumberFormat="1" applyFont="1" applyFill="1" applyBorder="1" applyAlignment="1" applyProtection="1">
      <alignment/>
      <protection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1" fillId="35" borderId="15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2" fillId="35" borderId="40" xfId="0" applyFont="1" applyFill="1" applyBorder="1" applyAlignment="1" applyProtection="1">
      <alignment/>
      <protection/>
    </xf>
    <xf numFmtId="0" fontId="2" fillId="35" borderId="32" xfId="0" applyFont="1" applyFill="1" applyBorder="1" applyAlignment="1" applyProtection="1">
      <alignment/>
      <protection/>
    </xf>
    <xf numFmtId="0" fontId="3" fillId="35" borderId="32" xfId="0" applyFont="1" applyFill="1" applyBorder="1" applyAlignment="1" applyProtection="1">
      <alignment/>
      <protection/>
    </xf>
    <xf numFmtId="0" fontId="1" fillId="35" borderId="41" xfId="0" applyFont="1" applyFill="1" applyBorder="1" applyAlignment="1" applyProtection="1">
      <alignment/>
      <protection/>
    </xf>
    <xf numFmtId="0" fontId="0" fillId="35" borderId="31" xfId="0" applyFill="1" applyBorder="1" applyAlignment="1">
      <alignment/>
    </xf>
    <xf numFmtId="0" fontId="0" fillId="35" borderId="42" xfId="0" applyFill="1" applyBorder="1" applyAlignment="1">
      <alignment/>
    </xf>
    <xf numFmtId="1" fontId="1" fillId="35" borderId="40" xfId="0" applyNumberFormat="1" applyFont="1" applyFill="1" applyBorder="1" applyAlignment="1" applyProtection="1">
      <alignment horizontal="right"/>
      <protection/>
    </xf>
    <xf numFmtId="0" fontId="1" fillId="35" borderId="32" xfId="0" applyFont="1" applyFill="1" applyBorder="1" applyAlignment="1" applyProtection="1">
      <alignment/>
      <protection/>
    </xf>
    <xf numFmtId="0" fontId="4" fillId="35" borderId="32" xfId="0" applyFont="1" applyFill="1" applyBorder="1" applyAlignment="1" applyProtection="1">
      <alignment/>
      <protection/>
    </xf>
    <xf numFmtId="0" fontId="0" fillId="33" borderId="3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2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0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1" fontId="8" fillId="0" borderId="16" xfId="0" applyNumberFormat="1" applyFont="1" applyBorder="1" applyAlignment="1">
      <alignment/>
    </xf>
    <xf numFmtId="0" fontId="7" fillId="0" borderId="43" xfId="0" applyFont="1" applyBorder="1" applyAlignment="1">
      <alignment/>
    </xf>
    <xf numFmtId="0" fontId="0" fillId="33" borderId="10" xfId="0" applyFill="1" applyBorder="1" applyAlignment="1">
      <alignment/>
    </xf>
    <xf numFmtId="0" fontId="1" fillId="14" borderId="32" xfId="0" applyFont="1" applyFill="1" applyBorder="1" applyAlignment="1" applyProtection="1">
      <alignment/>
      <protection/>
    </xf>
    <xf numFmtId="1" fontId="2" fillId="0" borderId="28" xfId="0" applyNumberFormat="1" applyFont="1" applyFill="1" applyBorder="1" applyAlignment="1" applyProtection="1">
      <alignment horizontal="right"/>
      <protection/>
    </xf>
    <xf numFmtId="0" fontId="0" fillId="0" borderId="44" xfId="0" applyBorder="1" applyAlignment="1">
      <alignment/>
    </xf>
    <xf numFmtId="0" fontId="0" fillId="35" borderId="30" xfId="0" applyFill="1" applyBorder="1" applyAlignment="1">
      <alignment/>
    </xf>
    <xf numFmtId="0" fontId="2" fillId="14" borderId="40" xfId="0" applyFont="1" applyFill="1" applyBorder="1" applyAlignment="1" applyProtection="1">
      <alignment/>
      <protection/>
    </xf>
    <xf numFmtId="0" fontId="2" fillId="14" borderId="32" xfId="0" applyFont="1" applyFill="1" applyBorder="1" applyAlignment="1" applyProtection="1">
      <alignment/>
      <protection/>
    </xf>
    <xf numFmtId="0" fontId="4" fillId="14" borderId="32" xfId="0" applyFont="1" applyFill="1" applyBorder="1" applyAlignment="1" applyProtection="1">
      <alignment/>
      <protection/>
    </xf>
    <xf numFmtId="0" fontId="0" fillId="14" borderId="42" xfId="0" applyFill="1" applyBorder="1" applyAlignment="1">
      <alignment/>
    </xf>
    <xf numFmtId="0" fontId="0" fillId="14" borderId="31" xfId="0" applyFill="1" applyBorder="1" applyAlignment="1">
      <alignment/>
    </xf>
    <xf numFmtId="0" fontId="2" fillId="0" borderId="45" xfId="0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1" fillId="35" borderId="40" xfId="0" applyFont="1" applyFill="1" applyBorder="1" applyAlignment="1" applyProtection="1">
      <alignment/>
      <protection/>
    </xf>
    <xf numFmtId="0" fontId="0" fillId="35" borderId="32" xfId="0" applyFill="1" applyBorder="1" applyAlignment="1">
      <alignment/>
    </xf>
    <xf numFmtId="0" fontId="0" fillId="35" borderId="32" xfId="0" applyFont="1" applyFill="1" applyBorder="1" applyAlignment="1">
      <alignment/>
    </xf>
    <xf numFmtId="1" fontId="0" fillId="14" borderId="32" xfId="0" applyNumberFormat="1" applyFont="1" applyFill="1" applyBorder="1" applyAlignment="1">
      <alignment/>
    </xf>
    <xf numFmtId="1" fontId="8" fillId="0" borderId="34" xfId="0" applyNumberFormat="1" applyFont="1" applyBorder="1" applyAlignment="1">
      <alignment/>
    </xf>
    <xf numFmtId="0" fontId="2" fillId="4" borderId="45" xfId="0" applyFont="1" applyFill="1" applyBorder="1" applyAlignment="1" applyProtection="1">
      <alignment/>
      <protection/>
    </xf>
    <xf numFmtId="0" fontId="2" fillId="4" borderId="20" xfId="0" applyFont="1" applyFill="1" applyBorder="1" applyAlignment="1" applyProtection="1">
      <alignment/>
      <protection/>
    </xf>
    <xf numFmtId="0" fontId="3" fillId="4" borderId="20" xfId="0" applyFont="1" applyFill="1" applyBorder="1" applyAlignment="1" applyProtection="1">
      <alignment/>
      <protection/>
    </xf>
    <xf numFmtId="1" fontId="9" fillId="4" borderId="20" xfId="0" applyNumberFormat="1" applyFont="1" applyFill="1" applyBorder="1" applyAlignment="1" applyProtection="1">
      <alignment/>
      <protection/>
    </xf>
    <xf numFmtId="0" fontId="2" fillId="36" borderId="32" xfId="0" applyFont="1" applyFill="1" applyBorder="1" applyAlignment="1" applyProtection="1">
      <alignment/>
      <protection/>
    </xf>
    <xf numFmtId="0" fontId="3" fillId="36" borderId="32" xfId="0" applyFont="1" applyFill="1" applyBorder="1" applyAlignment="1" applyProtection="1">
      <alignment/>
      <protection/>
    </xf>
    <xf numFmtId="0" fontId="0" fillId="36" borderId="32" xfId="0" applyFont="1" applyFill="1" applyBorder="1" applyAlignment="1">
      <alignment/>
    </xf>
    <xf numFmtId="0" fontId="0" fillId="36" borderId="47" xfId="0" applyFont="1" applyFill="1" applyBorder="1" applyAlignment="1">
      <alignment/>
    </xf>
    <xf numFmtId="0" fontId="2" fillId="4" borderId="28" xfId="0" applyFont="1" applyFill="1" applyBorder="1" applyAlignment="1" applyProtection="1">
      <alignment/>
      <protection/>
    </xf>
    <xf numFmtId="0" fontId="1" fillId="4" borderId="24" xfId="0" applyFont="1" applyFill="1" applyBorder="1" applyAlignment="1" applyProtection="1">
      <alignment/>
      <protection/>
    </xf>
    <xf numFmtId="49" fontId="2" fillId="34" borderId="30" xfId="0" applyNumberFormat="1" applyFont="1" applyFill="1" applyBorder="1" applyAlignment="1" applyProtection="1">
      <alignment/>
      <protection/>
    </xf>
    <xf numFmtId="0" fontId="0" fillId="36" borderId="41" xfId="0" applyFont="1" applyFill="1" applyBorder="1" applyAlignment="1">
      <alignment/>
    </xf>
    <xf numFmtId="0" fontId="2" fillId="4" borderId="48" xfId="0" applyFont="1" applyFill="1" applyBorder="1" applyAlignment="1" applyProtection="1">
      <alignment/>
      <protection/>
    </xf>
    <xf numFmtId="0" fontId="2" fillId="4" borderId="25" xfId="0" applyFont="1" applyFill="1" applyBorder="1" applyAlignment="1" applyProtection="1">
      <alignment/>
      <protection/>
    </xf>
    <xf numFmtId="0" fontId="0" fillId="4" borderId="25" xfId="0" applyFill="1" applyBorder="1" applyAlignment="1">
      <alignment/>
    </xf>
    <xf numFmtId="0" fontId="1" fillId="4" borderId="49" xfId="0" applyFont="1" applyFill="1" applyBorder="1" applyAlignment="1" applyProtection="1">
      <alignment/>
      <protection/>
    </xf>
    <xf numFmtId="0" fontId="0" fillId="34" borderId="41" xfId="0" applyFill="1" applyBorder="1" applyAlignment="1">
      <alignment/>
    </xf>
    <xf numFmtId="0" fontId="2" fillId="36" borderId="40" xfId="0" applyFont="1" applyFill="1" applyBorder="1" applyAlignment="1" applyProtection="1">
      <alignment/>
      <protection/>
    </xf>
    <xf numFmtId="1" fontId="2" fillId="0" borderId="45" xfId="0" applyNumberFormat="1" applyFont="1" applyFill="1" applyBorder="1" applyAlignment="1" applyProtection="1">
      <alignment horizontal="right"/>
      <protection/>
    </xf>
    <xf numFmtId="0" fontId="0" fillId="0" borderId="48" xfId="0" applyBorder="1" applyAlignment="1">
      <alignment/>
    </xf>
    <xf numFmtId="1" fontId="8" fillId="0" borderId="48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33" borderId="41" xfId="0" applyFont="1" applyFill="1" applyBorder="1" applyAlignment="1">
      <alignment/>
    </xf>
    <xf numFmtId="0" fontId="0" fillId="0" borderId="51" xfId="0" applyBorder="1" applyAlignment="1">
      <alignment/>
    </xf>
    <xf numFmtId="0" fontId="2" fillId="0" borderId="49" xfId="0" applyFont="1" applyFill="1" applyBorder="1" applyAlignment="1" applyProtection="1">
      <alignment/>
      <protection/>
    </xf>
    <xf numFmtId="3" fontId="0" fillId="37" borderId="52" xfId="0" applyNumberFormat="1" applyFill="1" applyBorder="1" applyAlignment="1">
      <alignment/>
    </xf>
    <xf numFmtId="3" fontId="0" fillId="37" borderId="53" xfId="0" applyNumberFormat="1" applyFill="1" applyBorder="1" applyAlignment="1">
      <alignment/>
    </xf>
    <xf numFmtId="0" fontId="2" fillId="4" borderId="53" xfId="0" applyFont="1" applyFill="1" applyBorder="1" applyAlignment="1" applyProtection="1">
      <alignment/>
      <protection/>
    </xf>
    <xf numFmtId="0" fontId="0" fillId="4" borderId="53" xfId="0" applyFill="1" applyBorder="1" applyAlignment="1">
      <alignment/>
    </xf>
    <xf numFmtId="0" fontId="1" fillId="4" borderId="54" xfId="0" applyFont="1" applyFill="1" applyBorder="1" applyAlignment="1" applyProtection="1">
      <alignment/>
      <protection/>
    </xf>
    <xf numFmtId="0" fontId="0" fillId="38" borderId="55" xfId="0" applyFill="1" applyBorder="1" applyAlignment="1">
      <alignment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1" fontId="8" fillId="0" borderId="19" xfId="0" applyNumberFormat="1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" fontId="1" fillId="35" borderId="32" xfId="0" applyNumberFormat="1" applyFont="1" applyFill="1" applyBorder="1" applyAlignment="1" applyProtection="1">
      <alignment/>
      <protection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62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0" borderId="2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3" borderId="63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66" xfId="0" applyFill="1" applyBorder="1" applyAlignment="1">
      <alignment horizontal="center"/>
    </xf>
    <xf numFmtId="0" fontId="0" fillId="35" borderId="67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7"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="160" zoomScaleNormal="160" workbookViewId="0" topLeftCell="A40">
      <selection activeCell="N104" sqref="N104"/>
    </sheetView>
  </sheetViews>
  <sheetFormatPr defaultColWidth="9.140625" defaultRowHeight="12.75"/>
  <cols>
    <col min="1" max="1" width="6.42187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10" width="9.140625" style="0" customWidth="1"/>
    <col min="11" max="11" width="8.421875" style="0" customWidth="1"/>
    <col min="12" max="12" width="9.57421875" style="0" customWidth="1"/>
    <col min="13" max="13" width="11.421875" style="0" customWidth="1"/>
  </cols>
  <sheetData>
    <row r="1" spans="1:17" ht="12.75">
      <c r="A1" s="4"/>
      <c r="B1" s="4"/>
      <c r="C1" s="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>
      <c r="A2" s="13" t="s">
        <v>36</v>
      </c>
      <c r="B2" s="4"/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 t="s">
        <v>11</v>
      </c>
    </row>
    <row r="3" spans="1:17" ht="13.5" thickBot="1">
      <c r="A3" s="5"/>
      <c r="B3" s="5"/>
      <c r="C3" s="5"/>
      <c r="D3" s="15"/>
      <c r="E3" s="15"/>
      <c r="F3" s="15"/>
      <c r="G3" s="15"/>
      <c r="H3" s="15"/>
      <c r="I3" s="15"/>
      <c r="J3" s="15"/>
      <c r="K3" s="15"/>
      <c r="L3" s="15"/>
      <c r="M3" s="17"/>
      <c r="N3" s="17"/>
      <c r="O3" s="17"/>
      <c r="P3" s="17"/>
      <c r="Q3" s="17"/>
    </row>
    <row r="4" spans="1:17" ht="12.75">
      <c r="A4" s="32" t="str">
        <f>+'[1]podrobný rozpočet 2004'!B6</f>
        <v>Rozpočtové příjmy</v>
      </c>
      <c r="B4" s="33"/>
      <c r="C4" s="33"/>
      <c r="D4" s="190">
        <v>2015</v>
      </c>
      <c r="E4" s="191"/>
      <c r="F4" s="191"/>
      <c r="G4" s="191"/>
      <c r="H4" s="191"/>
      <c r="I4" s="191"/>
      <c r="J4" s="191"/>
      <c r="K4" s="191"/>
      <c r="L4" s="192"/>
      <c r="M4" s="179"/>
      <c r="N4" s="179"/>
      <c r="O4" s="179"/>
      <c r="P4" s="179"/>
      <c r="Q4" s="180"/>
    </row>
    <row r="5" spans="1:17" ht="13.5" thickBot="1">
      <c r="A5" s="35"/>
      <c r="B5" s="36" t="str">
        <f>+'[1]podrobný rozpočet 2004'!D7</f>
        <v>Pol</v>
      </c>
      <c r="C5" s="49" t="str">
        <f>+'[1]podrobný rozpočet 2004'!E7</f>
        <v>Popis</v>
      </c>
      <c r="D5" s="50" t="s">
        <v>17</v>
      </c>
      <c r="E5" s="51"/>
      <c r="F5" s="51"/>
      <c r="G5" s="51"/>
      <c r="H5" s="51"/>
      <c r="I5" s="121" t="s">
        <v>25</v>
      </c>
      <c r="J5" s="50" t="s">
        <v>35</v>
      </c>
      <c r="K5" s="109" t="s">
        <v>22</v>
      </c>
      <c r="L5" s="109" t="s">
        <v>37</v>
      </c>
      <c r="M5" s="181"/>
      <c r="N5" s="181"/>
      <c r="O5" s="181"/>
      <c r="P5" s="181"/>
      <c r="Q5" s="182"/>
    </row>
    <row r="6" spans="1:17" ht="12.75">
      <c r="A6" s="78"/>
      <c r="B6" s="79"/>
      <c r="C6" s="80"/>
      <c r="D6" s="107"/>
      <c r="E6" s="77"/>
      <c r="F6" s="77"/>
      <c r="G6" s="77"/>
      <c r="H6" s="77"/>
      <c r="I6" s="121"/>
      <c r="J6" s="108"/>
      <c r="K6" s="108"/>
      <c r="L6" s="108"/>
      <c r="M6" s="81"/>
      <c r="N6" s="81"/>
      <c r="O6" s="81"/>
      <c r="P6" s="81"/>
      <c r="Q6" s="82"/>
    </row>
    <row r="7" spans="1:17" ht="12.75">
      <c r="A7" s="45"/>
      <c r="B7" s="45">
        <f>+'[1]podrobný rozpočet 2004'!D8</f>
        <v>1111</v>
      </c>
      <c r="C7" s="46" t="str">
        <f>+'[1]podrobný rozpočet 2004'!E8</f>
        <v>Daň z příjmu fyz. osob ze záv. Čin.</v>
      </c>
      <c r="D7" s="14">
        <v>4330</v>
      </c>
      <c r="E7" s="31"/>
      <c r="F7" s="31"/>
      <c r="G7" s="31"/>
      <c r="H7" s="31"/>
      <c r="I7" s="14">
        <v>4330</v>
      </c>
      <c r="J7" s="14">
        <v>1732</v>
      </c>
      <c r="K7" s="84">
        <f>J7/I7*100</f>
        <v>40</v>
      </c>
      <c r="L7" s="14"/>
      <c r="M7" s="47"/>
      <c r="N7" s="47"/>
      <c r="O7" s="47"/>
      <c r="P7" s="47"/>
      <c r="Q7" s="48"/>
    </row>
    <row r="8" spans="1:17" ht="12.75">
      <c r="A8" s="6"/>
      <c r="B8" s="6">
        <f>+'[1]podrobný rozpočet 2004'!D9</f>
        <v>1112</v>
      </c>
      <c r="C8" s="9" t="str">
        <f>+'[1]podrobný rozpočet 2004'!E9</f>
        <v>Daň z příjmu fyz. osob ze OSVC</v>
      </c>
      <c r="D8" s="14">
        <v>250</v>
      </c>
      <c r="E8" s="31"/>
      <c r="F8" s="31"/>
      <c r="G8" s="31"/>
      <c r="H8" s="31"/>
      <c r="I8" s="14">
        <v>250</v>
      </c>
      <c r="J8" s="14">
        <v>107</v>
      </c>
      <c r="K8" s="84">
        <f aca="true" t="shared" si="0" ref="K8:K36">J8/I8*100</f>
        <v>42.8</v>
      </c>
      <c r="L8" s="14"/>
      <c r="M8" s="18"/>
      <c r="N8" s="18"/>
      <c r="O8" s="18"/>
      <c r="P8" s="18"/>
      <c r="Q8" s="21"/>
    </row>
    <row r="9" spans="1:17" ht="12.75">
      <c r="A9" s="6"/>
      <c r="B9" s="6">
        <f>+'[1]podrobný rozpočet 2004'!D10</f>
        <v>1113</v>
      </c>
      <c r="C9" s="9" t="str">
        <f>+'[1]podrobný rozpočet 2004'!E10</f>
        <v>Daň z příjmu fyz. osob z kap.</v>
      </c>
      <c r="D9" s="14">
        <v>480</v>
      </c>
      <c r="E9" s="31"/>
      <c r="F9" s="31"/>
      <c r="G9" s="31"/>
      <c r="H9" s="31"/>
      <c r="I9" s="14">
        <v>480</v>
      </c>
      <c r="J9" s="14">
        <v>210</v>
      </c>
      <c r="K9" s="84">
        <f t="shared" si="0"/>
        <v>43.75</v>
      </c>
      <c r="L9" s="14"/>
      <c r="M9" s="18"/>
      <c r="N9" s="18"/>
      <c r="O9" s="18"/>
      <c r="P9" s="18"/>
      <c r="Q9" s="21"/>
    </row>
    <row r="10" spans="1:17" ht="12.75">
      <c r="A10" s="6"/>
      <c r="B10" s="6">
        <f>+'[1]podrobný rozpočet 2004'!D11</f>
        <v>1121</v>
      </c>
      <c r="C10" s="9" t="str">
        <f>+'[1]podrobný rozpočet 2004'!E11</f>
        <v>Daň z příjmu právnických osob</v>
      </c>
      <c r="D10" s="14">
        <v>4450</v>
      </c>
      <c r="E10" s="31"/>
      <c r="F10" s="31"/>
      <c r="G10" s="31"/>
      <c r="H10" s="31"/>
      <c r="I10" s="14">
        <v>4450</v>
      </c>
      <c r="J10" s="14">
        <v>1222</v>
      </c>
      <c r="K10" s="84">
        <f t="shared" si="0"/>
        <v>27.460674157303373</v>
      </c>
      <c r="L10" s="14"/>
      <c r="M10" s="18"/>
      <c r="N10" s="18"/>
      <c r="O10" s="18"/>
      <c r="P10" s="18"/>
      <c r="Q10" s="21"/>
    </row>
    <row r="11" spans="1:17" ht="12.75">
      <c r="A11" s="6"/>
      <c r="B11" s="6">
        <f>+'[1]podrobný rozpočet 2004'!D12</f>
        <v>1122</v>
      </c>
      <c r="C11" s="9" t="str">
        <f>+'[1]podrobný rozpočet 2004'!E12</f>
        <v>Daň z příjmu pravnických osob za obce</v>
      </c>
      <c r="D11" s="14">
        <v>800</v>
      </c>
      <c r="E11" s="31"/>
      <c r="F11" s="31"/>
      <c r="G11" s="31"/>
      <c r="H11" s="31"/>
      <c r="I11" s="14">
        <v>1142</v>
      </c>
      <c r="J11" s="14">
        <v>1142</v>
      </c>
      <c r="K11" s="84">
        <f t="shared" si="0"/>
        <v>100</v>
      </c>
      <c r="L11" s="14"/>
      <c r="M11" s="41"/>
      <c r="N11" s="18"/>
      <c r="O11" s="18"/>
      <c r="P11" s="18"/>
      <c r="Q11" s="21"/>
    </row>
    <row r="12" spans="1:17" ht="12.75">
      <c r="A12" s="6"/>
      <c r="B12" s="6">
        <f>+'[1]podrobný rozpočet 2004'!D13</f>
        <v>1211</v>
      </c>
      <c r="C12" s="9" t="str">
        <f>+'[1]podrobný rozpočet 2004'!E13</f>
        <v>Daň z přidané hodnoty</v>
      </c>
      <c r="D12" s="14">
        <v>9200</v>
      </c>
      <c r="E12" s="31"/>
      <c r="F12" s="31"/>
      <c r="G12" s="31"/>
      <c r="H12" s="31"/>
      <c r="I12" s="14">
        <v>9200</v>
      </c>
      <c r="J12" s="14">
        <v>3979</v>
      </c>
      <c r="K12" s="84">
        <f t="shared" si="0"/>
        <v>43.25</v>
      </c>
      <c r="L12" s="14">
        <v>180</v>
      </c>
      <c r="M12" s="18" t="s">
        <v>45</v>
      </c>
      <c r="N12" s="18"/>
      <c r="O12" s="18"/>
      <c r="P12" s="18"/>
      <c r="Q12" s="21"/>
    </row>
    <row r="13" spans="1:17" ht="12.75">
      <c r="A13" s="6"/>
      <c r="B13" s="6">
        <f>+'[1]podrobný rozpočet 2004'!D14</f>
        <v>1332</v>
      </c>
      <c r="C13" s="9" t="str">
        <f>+'[1]podrobný rozpočet 2004'!E14</f>
        <v>Poplatky za vypouštění škodlivin</v>
      </c>
      <c r="D13" s="14"/>
      <c r="E13" s="31"/>
      <c r="F13" s="31"/>
      <c r="G13" s="31"/>
      <c r="H13" s="31"/>
      <c r="I13" s="14"/>
      <c r="J13" s="14"/>
      <c r="K13" s="84"/>
      <c r="L13" s="14"/>
      <c r="M13" s="18"/>
      <c r="N13" s="18"/>
      <c r="O13" s="18"/>
      <c r="P13" s="18"/>
      <c r="Q13" s="21"/>
    </row>
    <row r="14" spans="1:17" ht="12.75">
      <c r="A14" s="6"/>
      <c r="B14" s="6">
        <v>1334</v>
      </c>
      <c r="C14" s="9" t="s">
        <v>34</v>
      </c>
      <c r="D14" s="14"/>
      <c r="E14" s="31"/>
      <c r="F14" s="31"/>
      <c r="G14" s="31"/>
      <c r="H14" s="31"/>
      <c r="I14" s="14">
        <v>2553</v>
      </c>
      <c r="J14" s="14">
        <v>2553</v>
      </c>
      <c r="K14" s="84">
        <f t="shared" si="0"/>
        <v>100</v>
      </c>
      <c r="L14" s="14"/>
      <c r="M14" s="18"/>
      <c r="N14" s="18"/>
      <c r="O14" s="18"/>
      <c r="P14" s="18"/>
      <c r="Q14" s="21"/>
    </row>
    <row r="15" spans="1:17" ht="12.75">
      <c r="A15" s="6"/>
      <c r="B15" s="6">
        <v>1339</v>
      </c>
      <c r="C15" s="9" t="s">
        <v>15</v>
      </c>
      <c r="D15" s="14"/>
      <c r="E15" s="31"/>
      <c r="F15" s="31"/>
      <c r="G15" s="31"/>
      <c r="H15" s="31"/>
      <c r="I15" s="14"/>
      <c r="J15" s="14"/>
      <c r="K15" s="84"/>
      <c r="L15" s="14"/>
      <c r="M15" s="18"/>
      <c r="N15" s="18"/>
      <c r="O15" s="18"/>
      <c r="P15" s="18"/>
      <c r="Q15" s="21"/>
    </row>
    <row r="16" spans="1:17" ht="12.75">
      <c r="A16" s="6"/>
      <c r="B16" s="6">
        <v>1340</v>
      </c>
      <c r="C16" s="9" t="str">
        <f>+'[1]podrobný rozpočet 2004'!E17</f>
        <v>Poplatek za komunální odpad</v>
      </c>
      <c r="D16" s="14">
        <v>1000</v>
      </c>
      <c r="E16" s="31"/>
      <c r="F16" s="31"/>
      <c r="G16" s="31"/>
      <c r="H16" s="31"/>
      <c r="I16" s="14">
        <v>1000</v>
      </c>
      <c r="J16" s="14">
        <v>758</v>
      </c>
      <c r="K16" s="84">
        <f t="shared" si="0"/>
        <v>75.8</v>
      </c>
      <c r="L16" s="14"/>
      <c r="M16" s="18"/>
      <c r="N16" s="18"/>
      <c r="O16" s="18"/>
      <c r="P16" s="18"/>
      <c r="Q16" s="21"/>
    </row>
    <row r="17" spans="1:17" ht="12.75">
      <c r="A17" s="6"/>
      <c r="B17" s="6">
        <f>+'[1]podrobný rozpočet 2004'!D18</f>
        <v>1341</v>
      </c>
      <c r="C17" s="9" t="str">
        <f>+'[1]podrobný rozpočet 2004'!E18</f>
        <v>Poplatek ze psů</v>
      </c>
      <c r="D17" s="14">
        <v>55</v>
      </c>
      <c r="E17" s="31"/>
      <c r="F17" s="31"/>
      <c r="G17" s="31"/>
      <c r="H17" s="31"/>
      <c r="I17" s="14">
        <v>55</v>
      </c>
      <c r="J17" s="14">
        <v>40</v>
      </c>
      <c r="K17" s="84">
        <f t="shared" si="0"/>
        <v>72.72727272727273</v>
      </c>
      <c r="L17" s="14"/>
      <c r="M17" s="18"/>
      <c r="N17" s="18"/>
      <c r="O17" s="18"/>
      <c r="P17" s="18"/>
      <c r="Q17" s="21"/>
    </row>
    <row r="18" spans="1:17" ht="12.75">
      <c r="A18" s="6"/>
      <c r="B18" s="6">
        <f>+'[1]podrobný rozpočet 2004'!D19</f>
        <v>1342</v>
      </c>
      <c r="C18" s="9" t="str">
        <f>+'[1]podrobný rozpočet 2004'!E19</f>
        <v>Pobytové poplatky</v>
      </c>
      <c r="D18" s="14">
        <v>50</v>
      </c>
      <c r="E18" s="31"/>
      <c r="F18" s="31"/>
      <c r="G18" s="31"/>
      <c r="H18" s="31"/>
      <c r="I18" s="14">
        <v>50</v>
      </c>
      <c r="J18" s="14">
        <v>6</v>
      </c>
      <c r="K18" s="84">
        <f t="shared" si="0"/>
        <v>12</v>
      </c>
      <c r="L18" s="14"/>
      <c r="M18" s="18"/>
      <c r="N18" s="18"/>
      <c r="O18" s="18"/>
      <c r="P18" s="18"/>
      <c r="Q18" s="21"/>
    </row>
    <row r="19" spans="1:17" ht="12.75">
      <c r="A19" s="6"/>
      <c r="B19" s="6">
        <f>+'[1]podrobný rozpočet 2004'!D20</f>
        <v>1343</v>
      </c>
      <c r="C19" s="9" t="s">
        <v>20</v>
      </c>
      <c r="D19" s="14">
        <v>10</v>
      </c>
      <c r="E19" s="31"/>
      <c r="F19" s="31"/>
      <c r="G19" s="31"/>
      <c r="H19" s="31"/>
      <c r="I19" s="14">
        <v>10</v>
      </c>
      <c r="J19" s="14">
        <v>1</v>
      </c>
      <c r="K19" s="84">
        <f t="shared" si="0"/>
        <v>10</v>
      </c>
      <c r="L19" s="14"/>
      <c r="M19" s="18"/>
      <c r="N19" s="18"/>
      <c r="O19" s="18"/>
      <c r="P19" s="18"/>
      <c r="Q19" s="21"/>
    </row>
    <row r="20" spans="1:17" ht="12.75">
      <c r="A20" s="6"/>
      <c r="B20" s="6">
        <f>+'[1]podrobný rozpočet 2004'!D21</f>
        <v>1344</v>
      </c>
      <c r="C20" s="9" t="str">
        <f>+'[1]podrobný rozpočet 2004'!E21</f>
        <v>Poplatek ze vstupného</v>
      </c>
      <c r="D20" s="14"/>
      <c r="E20" s="31"/>
      <c r="F20" s="31"/>
      <c r="G20" s="31"/>
      <c r="H20" s="31"/>
      <c r="I20" s="14"/>
      <c r="J20" s="14"/>
      <c r="K20" s="84"/>
      <c r="L20" s="14"/>
      <c r="M20" s="18"/>
      <c r="N20" s="18"/>
      <c r="O20" s="18"/>
      <c r="P20" s="18"/>
      <c r="Q20" s="21"/>
    </row>
    <row r="21" spans="1:17" ht="12.75">
      <c r="A21" s="6"/>
      <c r="B21" s="6">
        <f>+'[1]podrobný rozpočet 2004'!D22</f>
        <v>1345</v>
      </c>
      <c r="C21" s="9" t="str">
        <f>+'[1]podrobný rozpočet 2004'!E22</f>
        <v>Poplatek z ubytovacích kapacit</v>
      </c>
      <c r="D21" s="14">
        <v>40</v>
      </c>
      <c r="E21" s="31"/>
      <c r="F21" s="31"/>
      <c r="G21" s="31"/>
      <c r="H21" s="31"/>
      <c r="I21" s="14">
        <v>40</v>
      </c>
      <c r="J21" s="14">
        <v>6</v>
      </c>
      <c r="K21" s="84">
        <f t="shared" si="0"/>
        <v>15</v>
      </c>
      <c r="L21" s="14"/>
      <c r="M21" s="18"/>
      <c r="N21" s="18"/>
      <c r="O21" s="18"/>
      <c r="P21" s="18"/>
      <c r="Q21" s="21"/>
    </row>
    <row r="22" spans="1:17" ht="12.75">
      <c r="A22" s="6"/>
      <c r="B22" s="6">
        <v>1351</v>
      </c>
      <c r="C22" s="9" t="s">
        <v>29</v>
      </c>
      <c r="D22" s="14">
        <v>40</v>
      </c>
      <c r="E22" s="31"/>
      <c r="F22" s="31"/>
      <c r="G22" s="31"/>
      <c r="H22" s="31"/>
      <c r="I22" s="14">
        <v>40</v>
      </c>
      <c r="J22" s="14">
        <v>41</v>
      </c>
      <c r="K22" s="84">
        <f t="shared" si="0"/>
        <v>102.49999999999999</v>
      </c>
      <c r="L22" s="14"/>
      <c r="M22" s="18"/>
      <c r="N22" s="18"/>
      <c r="O22" s="18"/>
      <c r="P22" s="18"/>
      <c r="Q22" s="21"/>
    </row>
    <row r="23" spans="1:17" ht="12.75">
      <c r="A23" s="6"/>
      <c r="B23" s="6">
        <v>1355</v>
      </c>
      <c r="C23" s="9" t="s">
        <v>18</v>
      </c>
      <c r="D23" s="14">
        <v>60</v>
      </c>
      <c r="E23" s="31"/>
      <c r="F23" s="31"/>
      <c r="G23" s="31"/>
      <c r="H23" s="31"/>
      <c r="I23" s="14">
        <v>60</v>
      </c>
      <c r="J23" s="14"/>
      <c r="K23" s="84">
        <f t="shared" si="0"/>
        <v>0</v>
      </c>
      <c r="L23" s="14"/>
      <c r="M23" s="18"/>
      <c r="N23" s="18"/>
      <c r="O23" s="18"/>
      <c r="P23" s="18"/>
      <c r="Q23" s="21"/>
    </row>
    <row r="24" spans="1:17" ht="12.75">
      <c r="A24" s="6"/>
      <c r="B24" s="6">
        <f>+'[1]podrobný rozpočet 2004'!D24</f>
        <v>1361</v>
      </c>
      <c r="C24" s="9" t="str">
        <f>+'[1]podrobný rozpočet 2004'!E24</f>
        <v>Správní poplatky</v>
      </c>
      <c r="D24" s="14">
        <v>150</v>
      </c>
      <c r="E24" s="31"/>
      <c r="F24" s="31"/>
      <c r="G24" s="31"/>
      <c r="H24" s="31"/>
      <c r="I24" s="14">
        <v>150</v>
      </c>
      <c r="J24" s="14">
        <v>76</v>
      </c>
      <c r="K24" s="84">
        <f t="shared" si="0"/>
        <v>50.66666666666667</v>
      </c>
      <c r="L24" s="14"/>
      <c r="M24" s="41"/>
      <c r="N24" s="18"/>
      <c r="O24" s="18"/>
      <c r="P24" s="18"/>
      <c r="Q24" s="21"/>
    </row>
    <row r="25" spans="1:17" ht="12.75">
      <c r="A25" s="6"/>
      <c r="B25" s="6">
        <f>+'[1]podrobný rozpočet 2004'!D25</f>
        <v>1511</v>
      </c>
      <c r="C25" s="9" t="str">
        <f>+'[1]podrobný rozpočet 2004'!E25</f>
        <v>Daň z nemovitostí</v>
      </c>
      <c r="D25" s="6">
        <v>3000</v>
      </c>
      <c r="E25" s="3"/>
      <c r="F25" s="3"/>
      <c r="G25" s="3"/>
      <c r="H25" s="3"/>
      <c r="I25" s="6">
        <v>3000</v>
      </c>
      <c r="J25" s="6">
        <v>162</v>
      </c>
      <c r="K25" s="84">
        <f t="shared" si="0"/>
        <v>5.4</v>
      </c>
      <c r="L25" s="6"/>
      <c r="M25" s="25"/>
      <c r="N25" s="18"/>
      <c r="O25" s="18"/>
      <c r="P25" s="18"/>
      <c r="Q25" s="21"/>
    </row>
    <row r="26" spans="1:17" ht="12.75">
      <c r="A26" s="6"/>
      <c r="B26" s="6">
        <f>+'[1]podrobný rozpočet 2004'!D26</f>
        <v>2460</v>
      </c>
      <c r="C26" s="9" t="str">
        <f>+'[1]podrobný rozpočet 2004'!E26</f>
        <v>Splátky půjček od obyvatelstva</v>
      </c>
      <c r="D26" s="14">
        <v>10</v>
      </c>
      <c r="E26" s="31"/>
      <c r="F26" s="31"/>
      <c r="G26" s="31"/>
      <c r="H26" s="31"/>
      <c r="I26" s="14">
        <v>27</v>
      </c>
      <c r="J26" s="14">
        <v>17</v>
      </c>
      <c r="K26" s="84">
        <f t="shared" si="0"/>
        <v>62.96296296296296</v>
      </c>
      <c r="L26" s="14"/>
      <c r="M26" s="18"/>
      <c r="N26" s="18"/>
      <c r="O26" s="18"/>
      <c r="P26" s="18"/>
      <c r="Q26" s="21"/>
    </row>
    <row r="27" spans="1:17" ht="12.75">
      <c r="A27" s="6"/>
      <c r="B27" s="6">
        <f>+'[1]podrobný rozpočet 2004'!D27</f>
        <v>4111</v>
      </c>
      <c r="C27" s="9" t="str">
        <f>+'[1]podrobný rozpočet 2004'!E27</f>
        <v>Neinvest. přijaté dotace z všeob. pokl. správy</v>
      </c>
      <c r="D27" s="14"/>
      <c r="E27" s="31"/>
      <c r="F27" s="31"/>
      <c r="G27" s="31"/>
      <c r="H27" s="31"/>
      <c r="I27" s="14"/>
      <c r="J27" s="14"/>
      <c r="K27" s="84"/>
      <c r="L27" s="14"/>
      <c r="M27" s="18"/>
      <c r="N27" s="18"/>
      <c r="O27" s="18"/>
      <c r="P27" s="18"/>
      <c r="Q27" s="21"/>
    </row>
    <row r="28" spans="1:17" ht="12.75">
      <c r="A28" s="6"/>
      <c r="B28" s="6">
        <f>+'[1]podrobný rozpočet 2004'!D28</f>
        <v>4112</v>
      </c>
      <c r="C28" s="9" t="str">
        <f>+'[1]podrobný rozpočet 2004'!E28</f>
        <v>Neinv. Přij. dot. ze SR v rámci SDV</v>
      </c>
      <c r="D28" s="14">
        <v>970</v>
      </c>
      <c r="E28" s="31"/>
      <c r="F28" s="31"/>
      <c r="G28" s="31"/>
      <c r="H28" s="31"/>
      <c r="I28" s="14">
        <v>970</v>
      </c>
      <c r="J28" s="14">
        <v>407</v>
      </c>
      <c r="K28" s="84">
        <f t="shared" si="0"/>
        <v>41.95876288659794</v>
      </c>
      <c r="L28" s="14">
        <v>5.5</v>
      </c>
      <c r="M28" s="18" t="s">
        <v>38</v>
      </c>
      <c r="N28" s="18"/>
      <c r="O28" s="18"/>
      <c r="P28" s="18"/>
      <c r="Q28" s="21"/>
    </row>
    <row r="29" spans="1:17" ht="12.75">
      <c r="A29" s="6"/>
      <c r="B29" s="6">
        <v>4116</v>
      </c>
      <c r="C29" s="9" t="str">
        <f>+'[1]podrobný rozpočet 2004'!E29</f>
        <v>Ostatní dotace</v>
      </c>
      <c r="D29" s="52"/>
      <c r="E29" s="42"/>
      <c r="F29" s="42"/>
      <c r="G29" s="42"/>
      <c r="H29" s="42"/>
      <c r="I29" s="83">
        <v>501</v>
      </c>
      <c r="J29" s="83">
        <v>677</v>
      </c>
      <c r="K29" s="84">
        <f t="shared" si="0"/>
        <v>135.12974051896208</v>
      </c>
      <c r="L29" s="83">
        <v>176</v>
      </c>
      <c r="M29" s="41" t="s">
        <v>39</v>
      </c>
      <c r="N29" s="18"/>
      <c r="O29" s="18"/>
      <c r="P29" s="18"/>
      <c r="Q29" s="21"/>
    </row>
    <row r="30" spans="1:17" ht="12.75">
      <c r="A30" s="6"/>
      <c r="B30" s="6">
        <f>+'[1]podrobný rozpočet 2004'!D30</f>
        <v>4121</v>
      </c>
      <c r="C30" s="9" t="str">
        <f>+'[1]podrobný rozpočet 2004'!E30</f>
        <v>neivestiční přijaté dotace od obcí</v>
      </c>
      <c r="D30" s="14">
        <v>120</v>
      </c>
      <c r="E30" s="31"/>
      <c r="F30" s="31"/>
      <c r="G30" s="31"/>
      <c r="H30" s="31"/>
      <c r="I30" s="14">
        <v>120</v>
      </c>
      <c r="J30" s="14">
        <v>101</v>
      </c>
      <c r="K30" s="84">
        <f t="shared" si="0"/>
        <v>84.16666666666667</v>
      </c>
      <c r="L30" s="14"/>
      <c r="M30" s="18"/>
      <c r="N30" s="18"/>
      <c r="O30" s="18"/>
      <c r="P30" s="18"/>
      <c r="Q30" s="21"/>
    </row>
    <row r="31" spans="1:17" ht="12.75">
      <c r="A31" s="6"/>
      <c r="B31" s="6">
        <f>+'[1]podrobný rozpočet 2004'!D31</f>
        <v>4122</v>
      </c>
      <c r="C31" s="9" t="str">
        <f>+'[1]podrobný rozpočet 2004'!E31</f>
        <v>neinvestiční přijaté dotace od krajů</v>
      </c>
      <c r="D31" s="14"/>
      <c r="E31" s="31"/>
      <c r="F31" s="31"/>
      <c r="G31" s="31"/>
      <c r="H31" s="31"/>
      <c r="I31" s="14">
        <v>120</v>
      </c>
      <c r="J31" s="14">
        <v>120</v>
      </c>
      <c r="K31" s="84">
        <f t="shared" si="0"/>
        <v>100</v>
      </c>
      <c r="L31" s="14"/>
      <c r="M31" s="18"/>
      <c r="N31" s="18"/>
      <c r="O31" s="18"/>
      <c r="P31" s="18"/>
      <c r="Q31" s="21"/>
    </row>
    <row r="32" spans="1:17" ht="12.75">
      <c r="A32" s="6"/>
      <c r="B32" s="6">
        <v>4222</v>
      </c>
      <c r="C32" s="9" t="s">
        <v>13</v>
      </c>
      <c r="D32" s="14"/>
      <c r="E32" s="31"/>
      <c r="F32" s="31"/>
      <c r="G32" s="31"/>
      <c r="H32" s="31"/>
      <c r="I32" s="14"/>
      <c r="J32" s="14"/>
      <c r="K32" s="84"/>
      <c r="L32" s="14"/>
      <c r="M32" s="18"/>
      <c r="N32" s="18"/>
      <c r="O32" s="18"/>
      <c r="P32" s="18"/>
      <c r="Q32" s="21"/>
    </row>
    <row r="33" spans="1:17" ht="12.75">
      <c r="A33" s="6"/>
      <c r="B33" s="6">
        <v>4131</v>
      </c>
      <c r="C33" s="9" t="s">
        <v>7</v>
      </c>
      <c r="D33" s="14"/>
      <c r="E33" s="31"/>
      <c r="F33" s="31"/>
      <c r="G33" s="31"/>
      <c r="H33" s="31"/>
      <c r="I33" s="14"/>
      <c r="J33" s="14"/>
      <c r="K33" s="84"/>
      <c r="L33" s="14"/>
      <c r="M33" s="41"/>
      <c r="N33" s="18"/>
      <c r="O33" s="18"/>
      <c r="P33" s="18"/>
      <c r="Q33" s="21"/>
    </row>
    <row r="34" spans="1:17" ht="12.75">
      <c r="A34" s="6"/>
      <c r="B34" s="6">
        <v>4213</v>
      </c>
      <c r="C34" s="9" t="s">
        <v>31</v>
      </c>
      <c r="D34" s="14"/>
      <c r="E34" s="31"/>
      <c r="F34" s="31"/>
      <c r="G34" s="31"/>
      <c r="H34" s="31"/>
      <c r="I34" s="14">
        <v>2685</v>
      </c>
      <c r="J34" s="14"/>
      <c r="K34" s="84">
        <f t="shared" si="0"/>
        <v>0</v>
      </c>
      <c r="L34" s="14"/>
      <c r="M34" s="41"/>
      <c r="N34" s="18"/>
      <c r="O34" s="18"/>
      <c r="P34" s="18"/>
      <c r="Q34" s="21"/>
    </row>
    <row r="35" spans="1:17" ht="12.75">
      <c r="A35" s="6"/>
      <c r="B35" s="6">
        <v>4216</v>
      </c>
      <c r="C35" s="9" t="s">
        <v>12</v>
      </c>
      <c r="D35" s="14"/>
      <c r="E35" s="31"/>
      <c r="F35" s="31"/>
      <c r="G35" s="31"/>
      <c r="H35" s="31"/>
      <c r="I35" s="14"/>
      <c r="J35" s="14"/>
      <c r="K35" s="84"/>
      <c r="L35" s="14"/>
      <c r="M35" s="18"/>
      <c r="N35" s="18"/>
      <c r="O35" s="18"/>
      <c r="P35" s="18"/>
      <c r="Q35" s="21"/>
    </row>
    <row r="36" spans="1:17" ht="13.5" thickBot="1">
      <c r="A36" s="62"/>
      <c r="B36" s="62">
        <v>4216</v>
      </c>
      <c r="C36" s="63" t="s">
        <v>32</v>
      </c>
      <c r="D36" s="53"/>
      <c r="E36" s="31"/>
      <c r="F36" s="31"/>
      <c r="G36" s="31"/>
      <c r="H36" s="31"/>
      <c r="I36" s="53">
        <v>1616</v>
      </c>
      <c r="J36" s="53"/>
      <c r="K36" s="84">
        <f t="shared" si="0"/>
        <v>0</v>
      </c>
      <c r="L36" s="53"/>
      <c r="M36" s="89"/>
      <c r="N36" s="90"/>
      <c r="O36" s="90"/>
      <c r="P36" s="90"/>
      <c r="Q36" s="91"/>
    </row>
    <row r="37" spans="1:17" ht="13.5" thickBot="1">
      <c r="A37" s="104">
        <v>0</v>
      </c>
      <c r="B37" s="105"/>
      <c r="C37" s="106" t="str">
        <f>+'[1]podrobný rozpočet 2004'!E36</f>
        <v>Daňové příjmy celkem</v>
      </c>
      <c r="D37" s="105">
        <f>SUM(D7:D36)</f>
        <v>25015</v>
      </c>
      <c r="E37" s="105">
        <f aca="true" t="shared" si="1" ref="E37:L37">SUM(E7:E36)</f>
        <v>0</v>
      </c>
      <c r="F37" s="105">
        <f t="shared" si="1"/>
        <v>0</v>
      </c>
      <c r="G37" s="105">
        <f t="shared" si="1"/>
        <v>0</v>
      </c>
      <c r="H37" s="101">
        <f t="shared" si="1"/>
        <v>0</v>
      </c>
      <c r="I37" s="105">
        <f t="shared" si="1"/>
        <v>32849</v>
      </c>
      <c r="J37" s="105">
        <f t="shared" si="1"/>
        <v>13357</v>
      </c>
      <c r="K37" s="178"/>
      <c r="L37" s="105">
        <f t="shared" si="1"/>
        <v>361.5</v>
      </c>
      <c r="M37" s="102"/>
      <c r="N37" s="102"/>
      <c r="O37" s="102"/>
      <c r="P37" s="102"/>
      <c r="Q37" s="103"/>
    </row>
    <row r="38" spans="1:17" ht="12.75">
      <c r="A38" s="29"/>
      <c r="B38" s="24"/>
      <c r="C38" s="30"/>
      <c r="D38" s="24"/>
      <c r="E38" s="24"/>
      <c r="F38" s="24"/>
      <c r="G38" s="24"/>
      <c r="H38" s="24"/>
      <c r="I38" s="24"/>
      <c r="J38" s="24"/>
      <c r="K38" s="24"/>
      <c r="L38" s="24"/>
      <c r="M38" s="31"/>
      <c r="N38" s="31"/>
      <c r="O38" s="31"/>
      <c r="P38" s="31"/>
      <c r="Q38" s="31"/>
    </row>
    <row r="39" spans="1:17" ht="13.5" thickBot="1">
      <c r="A39" s="29"/>
      <c r="B39" s="24"/>
      <c r="C39" s="30"/>
      <c r="D39" s="24"/>
      <c r="E39" s="24"/>
      <c r="F39" s="24"/>
      <c r="G39" s="24"/>
      <c r="H39" s="24"/>
      <c r="I39" s="24"/>
      <c r="J39" s="24"/>
      <c r="K39" s="24"/>
      <c r="L39" s="24"/>
      <c r="M39" s="31"/>
      <c r="N39" s="31"/>
      <c r="O39" s="31"/>
      <c r="P39" s="31"/>
      <c r="Q39" s="31"/>
    </row>
    <row r="40" spans="1:17" ht="13.5" thickBot="1">
      <c r="A40" s="134" t="s">
        <v>8</v>
      </c>
      <c r="B40" s="99"/>
      <c r="C40" s="99"/>
      <c r="D40" s="135" t="str">
        <f>D5</f>
        <v>schv.rozpočet </v>
      </c>
      <c r="E40" s="135"/>
      <c r="F40" s="135"/>
      <c r="G40" s="135"/>
      <c r="H40" s="135"/>
      <c r="I40" s="135" t="s">
        <v>25</v>
      </c>
      <c r="J40" s="161" t="s">
        <v>35</v>
      </c>
      <c r="K40" s="161" t="s">
        <v>22</v>
      </c>
      <c r="L40" s="109" t="str">
        <f>L5</f>
        <v>úprava č.3</v>
      </c>
      <c r="M40" s="125"/>
      <c r="N40" s="102"/>
      <c r="O40" s="102"/>
      <c r="P40" s="102"/>
      <c r="Q40" s="103"/>
    </row>
    <row r="41" spans="1:17" ht="12.75">
      <c r="A41" s="157">
        <v>2143</v>
      </c>
      <c r="B41" s="45"/>
      <c r="C41" s="46" t="s">
        <v>4</v>
      </c>
      <c r="D41" s="132">
        <v>70</v>
      </c>
      <c r="E41" s="132"/>
      <c r="F41" s="132"/>
      <c r="G41" s="132"/>
      <c r="H41" s="132"/>
      <c r="I41" s="158">
        <v>70</v>
      </c>
      <c r="J41" s="158">
        <v>30</v>
      </c>
      <c r="K41" s="159">
        <f>(J41/I41)*100</f>
        <v>42.857142857142854</v>
      </c>
      <c r="L41" s="158"/>
      <c r="M41" s="160"/>
      <c r="N41" s="47"/>
      <c r="O41" s="47"/>
      <c r="P41" s="47"/>
      <c r="Q41" s="48"/>
    </row>
    <row r="42" spans="1:17" ht="12.75">
      <c r="A42" s="34">
        <v>2212</v>
      </c>
      <c r="B42" s="6"/>
      <c r="C42" s="9" t="s">
        <v>10</v>
      </c>
      <c r="D42" s="14"/>
      <c r="E42" s="14"/>
      <c r="F42" s="14"/>
      <c r="G42" s="14"/>
      <c r="H42" s="14"/>
      <c r="I42" s="54"/>
      <c r="J42" s="54"/>
      <c r="K42" s="159"/>
      <c r="L42" s="54"/>
      <c r="M42" s="56"/>
      <c r="N42" s="18"/>
      <c r="O42" s="18"/>
      <c r="P42" s="18"/>
      <c r="Q42" s="21"/>
    </row>
    <row r="43" spans="1:17" ht="12.75">
      <c r="A43" s="34">
        <f>+'[1]podrobný rozpočet 2004'!B40</f>
        <v>3113</v>
      </c>
      <c r="B43" s="6"/>
      <c r="C43" s="9" t="str">
        <f>+'[1]podrobný rozpočet 2004'!E40</f>
        <v>Základní školy</v>
      </c>
      <c r="D43" s="14"/>
      <c r="E43" s="14"/>
      <c r="F43" s="14"/>
      <c r="G43" s="14"/>
      <c r="H43" s="14"/>
      <c r="I43" s="54"/>
      <c r="J43" s="54"/>
      <c r="K43" s="159"/>
      <c r="L43" s="54"/>
      <c r="M43" s="56"/>
      <c r="N43" s="18"/>
      <c r="O43" s="18"/>
      <c r="P43" s="18"/>
      <c r="Q43" s="21"/>
    </row>
    <row r="44" spans="1:17" ht="12.75">
      <c r="A44" s="34">
        <f>+'[1]podrobný rozpočet 2004'!B42</f>
        <v>3314</v>
      </c>
      <c r="B44" s="6"/>
      <c r="C44" s="9" t="str">
        <f>+'[1]podrobný rozpočet 2004'!E42</f>
        <v>Činnosti knihovnické</v>
      </c>
      <c r="D44" s="14">
        <v>10</v>
      </c>
      <c r="E44" s="14"/>
      <c r="F44" s="14"/>
      <c r="G44" s="14"/>
      <c r="H44" s="14"/>
      <c r="I44" s="54">
        <v>10</v>
      </c>
      <c r="J44" s="54">
        <v>5</v>
      </c>
      <c r="K44" s="159">
        <f aca="true" t="shared" si="2" ref="K44:K60">(J44/I44)*100</f>
        <v>50</v>
      </c>
      <c r="L44" s="54"/>
      <c r="M44" s="56"/>
      <c r="N44" s="18"/>
      <c r="O44" s="18"/>
      <c r="P44" s="18"/>
      <c r="Q44" s="21"/>
    </row>
    <row r="45" spans="1:17" ht="12.75">
      <c r="A45" s="34">
        <v>3312</v>
      </c>
      <c r="B45" s="6"/>
      <c r="C45" s="9" t="s">
        <v>21</v>
      </c>
      <c r="D45" s="14"/>
      <c r="E45" s="14"/>
      <c r="F45" s="14"/>
      <c r="G45" s="14"/>
      <c r="H45" s="14"/>
      <c r="I45" s="54"/>
      <c r="J45" s="54"/>
      <c r="K45" s="159"/>
      <c r="L45" s="54"/>
      <c r="M45" s="56"/>
      <c r="N45" s="18"/>
      <c r="O45" s="18"/>
      <c r="P45" s="18"/>
      <c r="Q45" s="21"/>
    </row>
    <row r="46" spans="1:17" ht="12.75">
      <c r="A46" s="34">
        <f>+'[1]podrobný rozpočet 2004'!B46</f>
        <v>3319</v>
      </c>
      <c r="B46" s="6"/>
      <c r="C46" s="9" t="str">
        <f>+'[1]podrobný rozpočet 2004'!E46</f>
        <v>Záležitosti kultury</v>
      </c>
      <c r="D46" s="14">
        <v>40</v>
      </c>
      <c r="E46" s="14"/>
      <c r="F46" s="14"/>
      <c r="G46" s="14"/>
      <c r="H46" s="14"/>
      <c r="I46" s="54">
        <v>40</v>
      </c>
      <c r="J46" s="54"/>
      <c r="K46" s="159">
        <f t="shared" si="2"/>
        <v>0</v>
      </c>
      <c r="L46" s="54"/>
      <c r="M46" s="57"/>
      <c r="N46" s="18"/>
      <c r="O46" s="18"/>
      <c r="P46" s="18"/>
      <c r="Q46" s="21"/>
    </row>
    <row r="47" spans="1:17" ht="12.75">
      <c r="A47" s="34">
        <f>+'[1]podrobný rozpočet 2004'!B54</f>
        <v>3612</v>
      </c>
      <c r="B47" s="6"/>
      <c r="C47" s="9" t="str">
        <f>+'[1]podrobný rozpočet 2004'!E54</f>
        <v>Bytové hospodářství</v>
      </c>
      <c r="D47" s="14">
        <v>1600</v>
      </c>
      <c r="E47" s="14"/>
      <c r="F47" s="14"/>
      <c r="G47" s="14"/>
      <c r="H47" s="14"/>
      <c r="I47" s="54">
        <v>1600</v>
      </c>
      <c r="J47" s="54">
        <v>710</v>
      </c>
      <c r="K47" s="159">
        <f t="shared" si="2"/>
        <v>44.375</v>
      </c>
      <c r="L47" s="54"/>
      <c r="M47" s="56"/>
      <c r="N47" s="18"/>
      <c r="O47" s="18"/>
      <c r="P47" s="18"/>
      <c r="Q47" s="21"/>
    </row>
    <row r="48" spans="1:17" ht="12.75">
      <c r="A48" s="34">
        <f>+'[1]podrobný rozpočet 2004'!B59</f>
        <v>3613</v>
      </c>
      <c r="B48" s="6"/>
      <c r="C48" s="9" t="str">
        <f>+'[1]podrobný rozpočet 2004'!E59</f>
        <v>Nebytové hospodářství</v>
      </c>
      <c r="D48" s="14">
        <v>500</v>
      </c>
      <c r="E48" s="14"/>
      <c r="F48" s="14"/>
      <c r="G48" s="14"/>
      <c r="H48" s="14"/>
      <c r="I48" s="54">
        <v>500</v>
      </c>
      <c r="J48" s="54">
        <v>208</v>
      </c>
      <c r="K48" s="159">
        <f t="shared" si="2"/>
        <v>41.6</v>
      </c>
      <c r="L48" s="54"/>
      <c r="M48" s="56"/>
      <c r="N48" s="18"/>
      <c r="O48" s="18"/>
      <c r="P48" s="18"/>
      <c r="Q48" s="21"/>
    </row>
    <row r="49" spans="1:17" ht="12.75">
      <c r="A49" s="34">
        <v>3619</v>
      </c>
      <c r="B49" s="6"/>
      <c r="C49" s="9" t="s">
        <v>5</v>
      </c>
      <c r="D49" s="14"/>
      <c r="E49" s="14"/>
      <c r="F49" s="14"/>
      <c r="G49" s="14"/>
      <c r="H49" s="14"/>
      <c r="I49" s="54"/>
      <c r="J49" s="54"/>
      <c r="K49" s="159"/>
      <c r="L49" s="54"/>
      <c r="M49" s="56"/>
      <c r="N49" s="18"/>
      <c r="O49" s="18"/>
      <c r="P49" s="18"/>
      <c r="Q49" s="21"/>
    </row>
    <row r="50" spans="1:17" ht="12.75">
      <c r="A50" s="34">
        <f>+'[1]podrobný rozpočet 2004'!B61</f>
        <v>3632</v>
      </c>
      <c r="B50" s="6"/>
      <c r="C50" s="9" t="str">
        <f>+'[1]podrobný rozpočet 2004'!E61</f>
        <v>Pohřebnictví</v>
      </c>
      <c r="D50" s="14">
        <v>2</v>
      </c>
      <c r="E50" s="14"/>
      <c r="F50" s="14"/>
      <c r="G50" s="14"/>
      <c r="H50" s="14"/>
      <c r="I50" s="54">
        <v>20</v>
      </c>
      <c r="J50" s="54">
        <v>11</v>
      </c>
      <c r="K50" s="159">
        <f t="shared" si="2"/>
        <v>55.00000000000001</v>
      </c>
      <c r="L50" s="54"/>
      <c r="M50" s="56"/>
      <c r="N50" s="18"/>
      <c r="O50" s="18"/>
      <c r="P50" s="18"/>
      <c r="Q50" s="21"/>
    </row>
    <row r="51" spans="1:17" ht="12.75">
      <c r="A51" s="34">
        <v>3633</v>
      </c>
      <c r="B51" s="6"/>
      <c r="C51" s="9" t="s">
        <v>2</v>
      </c>
      <c r="D51" s="14"/>
      <c r="E51" s="14"/>
      <c r="F51" s="14"/>
      <c r="G51" s="14"/>
      <c r="H51" s="14"/>
      <c r="I51" s="54"/>
      <c r="J51" s="54"/>
      <c r="K51" s="159"/>
      <c r="L51" s="54"/>
      <c r="M51" s="57"/>
      <c r="N51" s="18"/>
      <c r="O51" s="18"/>
      <c r="P51" s="18"/>
      <c r="Q51" s="21"/>
    </row>
    <row r="52" spans="1:17" ht="12.75">
      <c r="A52" s="34">
        <f>+'[1]podrobný rozpočet 2004'!B69</f>
        <v>3639</v>
      </c>
      <c r="B52" s="6"/>
      <c r="C52" s="9" t="str">
        <f>+'[1]podrobný rozpočet 2004'!E69</f>
        <v>Komunální služby a územní rozvoj</v>
      </c>
      <c r="D52" s="14">
        <v>273</v>
      </c>
      <c r="E52" s="14"/>
      <c r="F52" s="14"/>
      <c r="G52" s="14"/>
      <c r="H52" s="14"/>
      <c r="I52" s="54">
        <v>273</v>
      </c>
      <c r="J52" s="54">
        <v>107</v>
      </c>
      <c r="K52" s="159">
        <f t="shared" si="2"/>
        <v>39.1941391941392</v>
      </c>
      <c r="L52" s="54"/>
      <c r="M52" s="56"/>
      <c r="N52" s="18"/>
      <c r="O52" s="18"/>
      <c r="P52" s="18"/>
      <c r="Q52" s="21"/>
    </row>
    <row r="53" spans="1:17" ht="12.75">
      <c r="A53" s="34"/>
      <c r="B53" s="6"/>
      <c r="C53" s="9" t="s">
        <v>6</v>
      </c>
      <c r="D53" s="14"/>
      <c r="E53" s="14"/>
      <c r="F53" s="14"/>
      <c r="G53" s="14"/>
      <c r="H53" s="14"/>
      <c r="I53" s="54"/>
      <c r="J53" s="54"/>
      <c r="K53" s="159"/>
      <c r="L53" s="54"/>
      <c r="M53" s="58"/>
      <c r="N53" s="18"/>
      <c r="O53" s="18"/>
      <c r="P53" s="28"/>
      <c r="Q53" s="21"/>
    </row>
    <row r="54" spans="1:17" ht="12.75">
      <c r="A54" s="34">
        <f>+'[1]podrobný rozpočet 2004'!B73</f>
        <v>3722</v>
      </c>
      <c r="B54" s="6"/>
      <c r="C54" s="9" t="str">
        <f>+'[1]podrobný rozpočet 2004'!E73</f>
        <v>Sběr a svoz komunálního odpadu</v>
      </c>
      <c r="D54" s="14">
        <v>230</v>
      </c>
      <c r="E54" s="14"/>
      <c r="F54" s="14"/>
      <c r="G54" s="14"/>
      <c r="H54" s="14"/>
      <c r="I54" s="54">
        <v>230</v>
      </c>
      <c r="J54" s="54">
        <v>11</v>
      </c>
      <c r="K54" s="159">
        <f t="shared" si="2"/>
        <v>4.782608695652174</v>
      </c>
      <c r="L54" s="54"/>
      <c r="M54" s="56"/>
      <c r="N54" s="18"/>
      <c r="O54" s="18"/>
      <c r="P54" s="18"/>
      <c r="Q54" s="21"/>
    </row>
    <row r="55" spans="1:17" ht="12.75">
      <c r="A55" s="34">
        <v>3745</v>
      </c>
      <c r="B55" s="6"/>
      <c r="C55" s="9" t="s">
        <v>0</v>
      </c>
      <c r="D55" s="14"/>
      <c r="E55" s="14"/>
      <c r="F55" s="14"/>
      <c r="G55" s="14"/>
      <c r="H55" s="14"/>
      <c r="I55" s="54"/>
      <c r="J55" s="54"/>
      <c r="K55" s="159"/>
      <c r="L55" s="54"/>
      <c r="M55" s="56"/>
      <c r="N55" s="18"/>
      <c r="O55" s="18"/>
      <c r="P55" s="18"/>
      <c r="Q55" s="21"/>
    </row>
    <row r="56" spans="1:17" ht="12.75">
      <c r="A56" s="34">
        <f>+'[1]podrobný rozpočet 2004'!B80</f>
        <v>5512</v>
      </c>
      <c r="B56" s="6"/>
      <c r="C56" s="9" t="str">
        <f>+'[1]podrobný rozpočet 2004'!E80</f>
        <v>Požární ochrana - dobrovolná část</v>
      </c>
      <c r="D56" s="14">
        <v>50</v>
      </c>
      <c r="E56" s="14"/>
      <c r="F56" s="14"/>
      <c r="G56" s="14"/>
      <c r="H56" s="14"/>
      <c r="I56" s="54">
        <v>50</v>
      </c>
      <c r="J56" s="54">
        <v>51</v>
      </c>
      <c r="K56" s="159">
        <f t="shared" si="2"/>
        <v>102</v>
      </c>
      <c r="L56" s="54"/>
      <c r="M56" s="57"/>
      <c r="N56" s="18"/>
      <c r="O56" s="18"/>
      <c r="P56" s="18"/>
      <c r="Q56" s="21"/>
    </row>
    <row r="57" spans="1:17" ht="12.75">
      <c r="A57" s="34">
        <f>+'[1]podrobný rozpočet 2004'!B87</f>
        <v>6171</v>
      </c>
      <c r="B57" s="6"/>
      <c r="C57" s="9" t="str">
        <f>+'[1]podrobný rozpočet 2004'!E87</f>
        <v>Činnost místní správy</v>
      </c>
      <c r="D57" s="14">
        <v>150</v>
      </c>
      <c r="E57" s="14"/>
      <c r="F57" s="14"/>
      <c r="G57" s="14"/>
      <c r="H57" s="14"/>
      <c r="I57" s="54">
        <v>150</v>
      </c>
      <c r="J57" s="54">
        <v>93</v>
      </c>
      <c r="K57" s="159">
        <f t="shared" si="2"/>
        <v>62</v>
      </c>
      <c r="L57" s="54">
        <v>23</v>
      </c>
      <c r="M57" s="57" t="s">
        <v>45</v>
      </c>
      <c r="N57" s="18"/>
      <c r="O57" s="18"/>
      <c r="P57" s="18"/>
      <c r="Q57" s="21"/>
    </row>
    <row r="58" spans="1:17" ht="12.75">
      <c r="A58" s="34">
        <f>+'[1]podrobný rozpočet 2004'!B91</f>
        <v>6402</v>
      </c>
      <c r="B58" s="6"/>
      <c r="C58" s="9" t="str">
        <f>+'[1]podrobný rozpočet 2004'!E91</f>
        <v>finanční vypořádání min. let</v>
      </c>
      <c r="D58" s="6"/>
      <c r="E58" s="14"/>
      <c r="F58" s="14"/>
      <c r="G58" s="14"/>
      <c r="H58" s="14"/>
      <c r="I58" s="54"/>
      <c r="J58" s="54"/>
      <c r="K58" s="159"/>
      <c r="L58" s="54"/>
      <c r="M58" s="56"/>
      <c r="N58" s="18"/>
      <c r="O58" s="18"/>
      <c r="P58" s="18"/>
      <c r="Q58" s="21"/>
    </row>
    <row r="59" spans="1:17" ht="12.75">
      <c r="A59" s="34" t="str">
        <f>+'[1]podrobný rozpočet 2004'!B89</f>
        <v>6310</v>
      </c>
      <c r="B59" s="6"/>
      <c r="C59" s="9" t="str">
        <f>+'[1]podrobný rozpočet 2004'!E89</f>
        <v>Obecné příjmy a výdaje z financování</v>
      </c>
      <c r="D59" s="14">
        <v>10</v>
      </c>
      <c r="E59" s="6"/>
      <c r="F59" s="6"/>
      <c r="G59" s="6"/>
      <c r="H59" s="6"/>
      <c r="I59" s="55">
        <v>10</v>
      </c>
      <c r="J59" s="55">
        <v>7</v>
      </c>
      <c r="K59" s="159">
        <f t="shared" si="2"/>
        <v>70</v>
      </c>
      <c r="L59" s="55"/>
      <c r="M59" s="56"/>
      <c r="N59" s="18"/>
      <c r="O59" s="18"/>
      <c r="P59" s="18"/>
      <c r="Q59" s="21"/>
    </row>
    <row r="60" spans="1:17" ht="13.5" thickBot="1">
      <c r="A60" s="123">
        <v>6330</v>
      </c>
      <c r="B60" s="62"/>
      <c r="C60" s="63" t="s">
        <v>30</v>
      </c>
      <c r="D60" s="162">
        <v>1100</v>
      </c>
      <c r="E60" s="62"/>
      <c r="F60" s="62"/>
      <c r="G60" s="62"/>
      <c r="H60" s="62"/>
      <c r="I60" s="163">
        <v>1100</v>
      </c>
      <c r="J60" s="163">
        <v>100</v>
      </c>
      <c r="K60" s="159">
        <f t="shared" si="2"/>
        <v>9.090909090909092</v>
      </c>
      <c r="L60" s="163"/>
      <c r="M60" s="124"/>
      <c r="N60" s="90"/>
      <c r="O60" s="90"/>
      <c r="P60" s="90"/>
      <c r="Q60" s="91"/>
    </row>
    <row r="61" spans="1:17" ht="13.5" thickBot="1">
      <c r="A61" s="126"/>
      <c r="B61" s="127"/>
      <c r="C61" s="128" t="str">
        <f>+'[1]podrobný rozpočet 2004'!E94</f>
        <v>CELKEM</v>
      </c>
      <c r="D61" s="122">
        <f aca="true" t="shared" si="3" ref="D61:J61">SUM(D37:D60)</f>
        <v>29050</v>
      </c>
      <c r="E61" s="122">
        <f t="shared" si="3"/>
        <v>0</v>
      </c>
      <c r="F61" s="122">
        <f t="shared" si="3"/>
        <v>0</v>
      </c>
      <c r="G61" s="122">
        <f t="shared" si="3"/>
        <v>0</v>
      </c>
      <c r="H61" s="122">
        <f t="shared" si="3"/>
        <v>0</v>
      </c>
      <c r="I61" s="122">
        <f t="shared" si="3"/>
        <v>36902</v>
      </c>
      <c r="J61" s="122">
        <f t="shared" si="3"/>
        <v>14690</v>
      </c>
      <c r="K61" s="122"/>
      <c r="L61" s="122">
        <f>SUM(L37:L60)</f>
        <v>384.5</v>
      </c>
      <c r="M61" s="130"/>
      <c r="N61" s="130"/>
      <c r="O61" s="130"/>
      <c r="P61" s="130"/>
      <c r="Q61" s="129"/>
    </row>
    <row r="62" spans="1:3" ht="12.75">
      <c r="A62" s="2"/>
      <c r="B62" s="3"/>
      <c r="C62" s="10"/>
    </row>
    <row r="63" spans="1:3" ht="12.75">
      <c r="A63" s="2"/>
      <c r="B63" s="3"/>
      <c r="C63" s="10"/>
    </row>
    <row r="64" spans="1:3" ht="12.75">
      <c r="A64" s="2"/>
      <c r="B64" s="3"/>
      <c r="C64" s="10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2.75">
      <c r="A75" s="3"/>
      <c r="B75" s="3"/>
      <c r="C75" s="11"/>
    </row>
    <row r="76" spans="1:3" ht="13.5" thickBot="1">
      <c r="A76" s="3"/>
      <c r="B76" s="3"/>
      <c r="C76" s="11"/>
    </row>
    <row r="77" spans="1:17" ht="12.75">
      <c r="A77" s="95" t="str">
        <f>+'[1]podrobný rozpočet 2004'!B98</f>
        <v>Rozpočtové výdaje</v>
      </c>
      <c r="B77" s="96"/>
      <c r="C77" s="97"/>
      <c r="D77" s="193">
        <v>2015</v>
      </c>
      <c r="E77" s="194"/>
      <c r="F77" s="194"/>
      <c r="G77" s="194"/>
      <c r="H77" s="194"/>
      <c r="I77" s="194"/>
      <c r="J77" s="194"/>
      <c r="K77" s="194"/>
      <c r="L77" s="195"/>
      <c r="M77" s="183" t="s">
        <v>11</v>
      </c>
      <c r="N77" s="183"/>
      <c r="O77" s="183"/>
      <c r="P77" s="183"/>
      <c r="Q77" s="184"/>
    </row>
    <row r="78" spans="1:17" ht="13.5" thickBot="1">
      <c r="A78" s="110"/>
      <c r="B78" s="111"/>
      <c r="C78" s="112"/>
      <c r="D78" s="113" t="s">
        <v>23</v>
      </c>
      <c r="E78" s="114"/>
      <c r="F78" s="114"/>
      <c r="G78" s="114"/>
      <c r="H78" s="114"/>
      <c r="I78" s="121" t="s">
        <v>25</v>
      </c>
      <c r="J78" s="113" t="s">
        <v>35</v>
      </c>
      <c r="K78" s="113" t="s">
        <v>22</v>
      </c>
      <c r="L78" s="109" t="str">
        <f>L40</f>
        <v>úprava č.3</v>
      </c>
      <c r="M78" s="185"/>
      <c r="N78" s="185"/>
      <c r="O78" s="185"/>
      <c r="P78" s="185"/>
      <c r="Q78" s="186"/>
    </row>
    <row r="79" spans="1:17" ht="12.75">
      <c r="A79" s="115">
        <f>+'[1]podrobný rozpočet 2004'!B104</f>
        <v>1031</v>
      </c>
      <c r="B79" s="116"/>
      <c r="C79" s="117" t="str">
        <f>+'[1]podrobný rozpočet 2004'!E104</f>
        <v>Pěstební činnost</v>
      </c>
      <c r="D79" s="118"/>
      <c r="E79" s="118"/>
      <c r="F79" s="118"/>
      <c r="G79" s="118"/>
      <c r="H79" s="118"/>
      <c r="I79" s="118"/>
      <c r="J79" s="118"/>
      <c r="K79" s="119"/>
      <c r="L79" s="118"/>
      <c r="M79" s="120"/>
      <c r="N79" s="19"/>
      <c r="O79" s="19"/>
      <c r="P79" s="19"/>
      <c r="Q79" s="20"/>
    </row>
    <row r="80" spans="1:17" ht="12.75">
      <c r="A80" s="37">
        <v>2143</v>
      </c>
      <c r="B80" s="6"/>
      <c r="C80" s="9" t="s">
        <v>1</v>
      </c>
      <c r="D80" s="14">
        <v>150</v>
      </c>
      <c r="E80" s="14"/>
      <c r="F80" s="14"/>
      <c r="G80" s="14"/>
      <c r="H80" s="14"/>
      <c r="I80" s="14">
        <v>150</v>
      </c>
      <c r="J80" s="14">
        <v>52</v>
      </c>
      <c r="K80" s="84">
        <f>J80/I80*100</f>
        <v>34.66666666666667</v>
      </c>
      <c r="L80" s="14"/>
      <c r="M80" s="59"/>
      <c r="N80" s="18"/>
      <c r="O80" s="18"/>
      <c r="P80" s="18"/>
      <c r="Q80" s="21"/>
    </row>
    <row r="81" spans="1:17" ht="12.75">
      <c r="A81" s="37">
        <f>+'[1]podrobný rozpočet 2004'!B110</f>
        <v>2212</v>
      </c>
      <c r="B81" s="6"/>
      <c r="C81" s="9" t="str">
        <f>+'[1]podrobný rozpočet 2004'!E110</f>
        <v>Silnice</v>
      </c>
      <c r="D81" s="14">
        <v>500</v>
      </c>
      <c r="E81" s="14"/>
      <c r="F81" s="14"/>
      <c r="G81" s="14"/>
      <c r="H81" s="14"/>
      <c r="I81" s="14">
        <v>5300</v>
      </c>
      <c r="J81" s="14">
        <v>59</v>
      </c>
      <c r="K81" s="84">
        <f aca="true" t="shared" si="4" ref="K81:K107">J81/I81*100</f>
        <v>1.1132075471698113</v>
      </c>
      <c r="L81" s="52"/>
      <c r="M81" s="75"/>
      <c r="N81" s="18"/>
      <c r="O81" s="18"/>
      <c r="P81" s="18"/>
      <c r="Q81" s="21"/>
    </row>
    <row r="82" spans="1:17" ht="12.75">
      <c r="A82" s="37">
        <f>+'[1]podrobný rozpočet 2004'!B115</f>
        <v>2219</v>
      </c>
      <c r="B82" s="6"/>
      <c r="C82" s="9" t="str">
        <f>+'[1]podrobný rozpočet 2004'!E115</f>
        <v>Zálež. poz. komunikací</v>
      </c>
      <c r="D82" s="14">
        <v>100</v>
      </c>
      <c r="E82" s="14"/>
      <c r="F82" s="14"/>
      <c r="G82" s="14"/>
      <c r="H82" s="14"/>
      <c r="I82" s="14">
        <v>4400</v>
      </c>
      <c r="J82" s="14">
        <v>88</v>
      </c>
      <c r="K82" s="84">
        <f t="shared" si="4"/>
        <v>2</v>
      </c>
      <c r="L82" s="14"/>
      <c r="M82" s="71"/>
      <c r="N82" s="18"/>
      <c r="O82" s="18"/>
      <c r="P82" s="18"/>
      <c r="Q82" s="21"/>
    </row>
    <row r="83" spans="1:17" ht="12.75">
      <c r="A83" s="37">
        <f>+'[1]podrobný rozpočet 2004'!B117</f>
        <v>2221</v>
      </c>
      <c r="B83" s="6"/>
      <c r="C83" s="9" t="str">
        <f>+'[1]podrobný rozpočet 2004'!E117</f>
        <v>Provoz veřejné silniční dopravy</v>
      </c>
      <c r="D83" s="14">
        <v>160</v>
      </c>
      <c r="E83" s="14"/>
      <c r="F83" s="14"/>
      <c r="G83" s="14"/>
      <c r="H83" s="14"/>
      <c r="I83" s="14">
        <v>160</v>
      </c>
      <c r="J83" s="14">
        <v>159</v>
      </c>
      <c r="K83" s="84">
        <f t="shared" si="4"/>
        <v>99.375</v>
      </c>
      <c r="L83" s="14"/>
      <c r="M83" s="59"/>
      <c r="N83" s="18"/>
      <c r="O83" s="18"/>
      <c r="P83" s="18"/>
      <c r="Q83" s="21"/>
    </row>
    <row r="84" spans="1:17" ht="12.75">
      <c r="A84" s="37">
        <f>+'[1]podrobný rozpočet 2004'!B123</f>
        <v>2321</v>
      </c>
      <c r="B84" s="6"/>
      <c r="C84" s="9" t="str">
        <f>+'[1]podrobný rozpočet 2004'!E123</f>
        <v>Odvádění a čištění odpadních vod</v>
      </c>
      <c r="D84" s="14">
        <v>20</v>
      </c>
      <c r="E84" s="14"/>
      <c r="F84" s="14"/>
      <c r="G84" s="14"/>
      <c r="H84" s="14"/>
      <c r="I84" s="14">
        <v>20</v>
      </c>
      <c r="J84" s="14"/>
      <c r="K84" s="84">
        <f t="shared" si="4"/>
        <v>0</v>
      </c>
      <c r="L84" s="14"/>
      <c r="M84" s="59"/>
      <c r="N84" s="18"/>
      <c r="O84" s="18"/>
      <c r="P84" s="18"/>
      <c r="Q84" s="21"/>
    </row>
    <row r="85" spans="1:17" ht="12.75">
      <c r="A85" s="37">
        <f>+'[1]podrobný rozpočet 2004'!B127</f>
        <v>3111</v>
      </c>
      <c r="B85" s="6"/>
      <c r="C85" s="9" t="str">
        <f>+'[1]podrobný rozpočet 2004'!E127</f>
        <v>Předškolní zařízení</v>
      </c>
      <c r="D85" s="14">
        <v>650</v>
      </c>
      <c r="E85" s="14"/>
      <c r="F85" s="14"/>
      <c r="G85" s="14"/>
      <c r="H85" s="14"/>
      <c r="I85" s="14">
        <v>650</v>
      </c>
      <c r="J85" s="14">
        <v>252</v>
      </c>
      <c r="K85" s="84">
        <f t="shared" si="4"/>
        <v>38.76923076923077</v>
      </c>
      <c r="L85" s="14"/>
      <c r="M85" s="71"/>
      <c r="N85" s="18"/>
      <c r="O85" s="18"/>
      <c r="P85" s="18"/>
      <c r="Q85" s="21"/>
    </row>
    <row r="86" spans="1:17" ht="12.75">
      <c r="A86" s="37">
        <f>+'[1]podrobný rozpočet 2004'!B132</f>
        <v>3113</v>
      </c>
      <c r="B86" s="6"/>
      <c r="C86" s="9" t="str">
        <f>+'[1]podrobný rozpočet 2004'!E132</f>
        <v>Základní školy</v>
      </c>
      <c r="D86" s="14">
        <v>2700</v>
      </c>
      <c r="E86" s="14"/>
      <c r="F86" s="14"/>
      <c r="G86" s="14"/>
      <c r="H86" s="14"/>
      <c r="I86" s="14">
        <v>2700</v>
      </c>
      <c r="J86" s="14">
        <v>1010</v>
      </c>
      <c r="K86" s="84">
        <f t="shared" si="4"/>
        <v>37.407407407407405</v>
      </c>
      <c r="L86" s="14"/>
      <c r="M86" s="71"/>
      <c r="N86" s="18"/>
      <c r="O86" s="18"/>
      <c r="P86" s="18"/>
      <c r="Q86" s="21"/>
    </row>
    <row r="87" spans="1:17" ht="12.75" customHeight="1">
      <c r="A87" s="38">
        <f>+'[1]podrobný rozpočet 2004'!B148</f>
        <v>3314</v>
      </c>
      <c r="B87" s="22"/>
      <c r="C87" s="23" t="str">
        <f>+'[1]podrobný rozpočet 2004'!E148</f>
        <v>Činnosti knihovnické</v>
      </c>
      <c r="D87" s="26">
        <v>130</v>
      </c>
      <c r="E87" s="26"/>
      <c r="F87" s="26"/>
      <c r="G87" s="26"/>
      <c r="H87" s="26"/>
      <c r="I87" s="26">
        <v>130</v>
      </c>
      <c r="J87" s="26">
        <v>58</v>
      </c>
      <c r="K87" s="84">
        <f t="shared" si="4"/>
        <v>44.61538461538462</v>
      </c>
      <c r="L87" s="26"/>
      <c r="M87" s="187"/>
      <c r="N87" s="188"/>
      <c r="O87" s="188"/>
      <c r="P87" s="188"/>
      <c r="Q87" s="189"/>
    </row>
    <row r="88" spans="1:17" ht="12.75">
      <c r="A88" s="37">
        <f>+'[1]podrobný rozpočet 2004'!B156</f>
        <v>3319</v>
      </c>
      <c r="B88" s="6"/>
      <c r="C88" s="9" t="str">
        <f>+'[1]podrobný rozpočet 2004'!E156</f>
        <v>Záležitosti kultury j.n.</v>
      </c>
      <c r="D88" s="14">
        <v>450</v>
      </c>
      <c r="E88" s="14"/>
      <c r="F88" s="14"/>
      <c r="G88" s="14"/>
      <c r="H88" s="14"/>
      <c r="I88" s="14">
        <v>450</v>
      </c>
      <c r="J88" s="14">
        <v>49</v>
      </c>
      <c r="K88" s="84">
        <f t="shared" si="4"/>
        <v>10.888888888888888</v>
      </c>
      <c r="L88" s="14"/>
      <c r="M88" s="59"/>
      <c r="N88" s="60"/>
      <c r="O88" s="18"/>
      <c r="P88" s="18"/>
      <c r="Q88" s="21"/>
    </row>
    <row r="89" spans="1:17" ht="12.75">
      <c r="A89" s="37">
        <f>+'[1]podrobný rozpočet 2004'!B159</f>
        <v>3322</v>
      </c>
      <c r="B89" s="6"/>
      <c r="C89" s="9" t="str">
        <f>+'[1]podrobný rozpočet 2004'!E159</f>
        <v>Zachování a obnova kulturních pam.</v>
      </c>
      <c r="D89" s="14">
        <v>3100</v>
      </c>
      <c r="E89" s="14"/>
      <c r="F89" s="14"/>
      <c r="G89" s="14"/>
      <c r="H89" s="14"/>
      <c r="I89" s="14">
        <v>3100</v>
      </c>
      <c r="J89" s="14">
        <v>43</v>
      </c>
      <c r="K89" s="84">
        <f t="shared" si="4"/>
        <v>1.3870967741935483</v>
      </c>
      <c r="L89" s="14"/>
      <c r="M89" s="71"/>
      <c r="N89" s="18"/>
      <c r="O89" s="18"/>
      <c r="P89" s="18"/>
      <c r="Q89" s="21"/>
    </row>
    <row r="90" spans="1:17" ht="12.75">
      <c r="A90" s="37">
        <f>+'[1]podrobný rozpočet 2004'!B168</f>
        <v>3399</v>
      </c>
      <c r="B90" s="6"/>
      <c r="C90" s="9" t="str">
        <f>+'[1]podrobný rozpočet 2004'!E168</f>
        <v>Záležitosti kultury a církví a s </v>
      </c>
      <c r="D90" s="14">
        <v>50</v>
      </c>
      <c r="E90" s="14"/>
      <c r="F90" s="14"/>
      <c r="G90" s="14"/>
      <c r="H90" s="14"/>
      <c r="I90" s="14">
        <v>50</v>
      </c>
      <c r="J90" s="14">
        <v>30</v>
      </c>
      <c r="K90" s="84">
        <f t="shared" si="4"/>
        <v>60</v>
      </c>
      <c r="L90" s="14"/>
      <c r="M90" s="59"/>
      <c r="N90" s="18"/>
      <c r="O90" s="18"/>
      <c r="P90" s="18"/>
      <c r="Q90" s="21"/>
    </row>
    <row r="91" spans="1:17" ht="12.75">
      <c r="A91" s="37">
        <f>+'[1]podrobný rozpočet 2004'!B170</f>
        <v>3419</v>
      </c>
      <c r="B91" s="6"/>
      <c r="C91" s="9" t="str">
        <f>+'[1]podrobný rozpočet 2004'!E170</f>
        <v>Tělovýchovná činnost</v>
      </c>
      <c r="D91" s="14">
        <v>160</v>
      </c>
      <c r="E91" s="14"/>
      <c r="F91" s="14"/>
      <c r="G91" s="14"/>
      <c r="H91" s="14"/>
      <c r="I91" s="14">
        <v>160</v>
      </c>
      <c r="J91" s="14">
        <v>82</v>
      </c>
      <c r="K91" s="84">
        <f t="shared" si="4"/>
        <v>51.24999999999999</v>
      </c>
      <c r="L91" s="14"/>
      <c r="M91" s="59"/>
      <c r="N91" s="18"/>
      <c r="O91" s="18"/>
      <c r="P91" s="18"/>
      <c r="Q91" s="21"/>
    </row>
    <row r="92" spans="1:17" ht="12.75">
      <c r="A92" s="37">
        <f>+'[1]podrobný rozpočet 2004'!B173</f>
        <v>3421</v>
      </c>
      <c r="B92" s="6"/>
      <c r="C92" s="9" t="str">
        <f>+'[1]podrobný rozpočet 2004'!E173</f>
        <v>Využití volného času dětí</v>
      </c>
      <c r="D92" s="14">
        <v>150</v>
      </c>
      <c r="E92" s="14"/>
      <c r="F92" s="14"/>
      <c r="G92" s="14"/>
      <c r="H92" s="14"/>
      <c r="I92" s="14">
        <v>150</v>
      </c>
      <c r="J92" s="14">
        <v>100</v>
      </c>
      <c r="K92" s="84">
        <f t="shared" si="4"/>
        <v>66.66666666666666</v>
      </c>
      <c r="L92" s="14"/>
      <c r="M92" s="59"/>
      <c r="N92" s="18"/>
      <c r="O92" s="18"/>
      <c r="P92" s="18"/>
      <c r="Q92" s="21"/>
    </row>
    <row r="93" spans="1:17" ht="12.75">
      <c r="A93" s="37">
        <f>+'[1]podrobný rozpočet 2004'!B175</f>
        <v>3541</v>
      </c>
      <c r="B93" s="6"/>
      <c r="C93" s="9" t="str">
        <f>+'[1]podrobný rozpočet 2004'!E175</f>
        <v>Prevence před drogami</v>
      </c>
      <c r="D93" s="14">
        <v>32</v>
      </c>
      <c r="E93" s="14"/>
      <c r="F93" s="14"/>
      <c r="G93" s="14"/>
      <c r="H93" s="14"/>
      <c r="I93" s="14">
        <v>32</v>
      </c>
      <c r="J93" s="14"/>
      <c r="K93" s="84">
        <f t="shared" si="4"/>
        <v>0</v>
      </c>
      <c r="L93" s="14"/>
      <c r="M93" s="71"/>
      <c r="N93" s="18"/>
      <c r="O93" s="18"/>
      <c r="P93" s="18"/>
      <c r="Q93" s="21"/>
    </row>
    <row r="94" spans="1:17" ht="12.75">
      <c r="A94" s="37">
        <f>+'[1]podrobný rozpočet 2004'!B177</f>
        <v>3543</v>
      </c>
      <c r="B94" s="6"/>
      <c r="C94" s="9" t="str">
        <f>+'[1]podrobný rozpočet 2004'!E177</f>
        <v>Programy pomoci zdravotně postiženým</v>
      </c>
      <c r="D94" s="14">
        <v>100</v>
      </c>
      <c r="E94" s="14"/>
      <c r="F94" s="14"/>
      <c r="G94" s="14"/>
      <c r="H94" s="14"/>
      <c r="I94" s="14">
        <v>100</v>
      </c>
      <c r="J94" s="14">
        <v>80</v>
      </c>
      <c r="K94" s="84">
        <f t="shared" si="4"/>
        <v>80</v>
      </c>
      <c r="L94" s="14">
        <v>100</v>
      </c>
      <c r="M94" s="59" t="s">
        <v>41</v>
      </c>
      <c r="N94" s="18"/>
      <c r="O94" s="18"/>
      <c r="P94" s="18"/>
      <c r="Q94" s="21"/>
    </row>
    <row r="95" spans="1:17" ht="12.75">
      <c r="A95" s="37">
        <f>+'[1]podrobný rozpočet 2004'!B191</f>
        <v>3612</v>
      </c>
      <c r="B95" s="6"/>
      <c r="C95" s="9" t="str">
        <f>+'[1]podrobný rozpočet 2004'!E191</f>
        <v>Bytové hospodářství</v>
      </c>
      <c r="D95" s="14">
        <v>1600</v>
      </c>
      <c r="E95" s="14"/>
      <c r="F95" s="14"/>
      <c r="G95" s="14"/>
      <c r="H95" s="14"/>
      <c r="I95" s="14">
        <v>1600</v>
      </c>
      <c r="J95" s="14">
        <v>863</v>
      </c>
      <c r="K95" s="84">
        <f t="shared" si="4"/>
        <v>53.93750000000001</v>
      </c>
      <c r="L95" s="52"/>
      <c r="M95" s="75"/>
      <c r="N95" s="18"/>
      <c r="O95" s="18"/>
      <c r="P95" s="18"/>
      <c r="Q95" s="21"/>
    </row>
    <row r="96" spans="1:17" ht="12.75">
      <c r="A96" s="37">
        <f>+'[1]podrobný rozpočet 2004'!B202</f>
        <v>3613</v>
      </c>
      <c r="B96" s="6"/>
      <c r="C96" s="9" t="str">
        <f>+'[1]podrobný rozpočet 2004'!E202</f>
        <v>Nebytové hospodářství</v>
      </c>
      <c r="D96" s="14">
        <v>750</v>
      </c>
      <c r="E96" s="14"/>
      <c r="F96" s="14"/>
      <c r="G96" s="14"/>
      <c r="H96" s="14"/>
      <c r="I96" s="14">
        <v>750</v>
      </c>
      <c r="J96" s="14">
        <v>338</v>
      </c>
      <c r="K96" s="84">
        <f t="shared" si="4"/>
        <v>45.06666666666666</v>
      </c>
      <c r="L96" s="14"/>
      <c r="M96" s="71"/>
      <c r="N96" s="18"/>
      <c r="O96" s="18"/>
      <c r="P96" s="18"/>
      <c r="Q96" s="21"/>
    </row>
    <row r="97" spans="1:17" ht="12.75">
      <c r="A97" s="37">
        <f>+'[1]podrobný rozpočet 2004'!B211</f>
        <v>3631</v>
      </c>
      <c r="B97" s="6"/>
      <c r="C97" s="9" t="str">
        <f>+'[1]podrobný rozpočet 2004'!E211</f>
        <v>Veřejné osvětlení</v>
      </c>
      <c r="D97" s="14">
        <v>1000</v>
      </c>
      <c r="E97" s="14"/>
      <c r="F97" s="14"/>
      <c r="G97" s="14"/>
      <c r="H97" s="14"/>
      <c r="I97" s="14">
        <v>1000</v>
      </c>
      <c r="J97" s="14">
        <v>429</v>
      </c>
      <c r="K97" s="84">
        <f t="shared" si="4"/>
        <v>42.9</v>
      </c>
      <c r="L97" s="14"/>
      <c r="M97" s="71"/>
      <c r="N97" s="18"/>
      <c r="O97" s="18"/>
      <c r="P97" s="18"/>
      <c r="Q97" s="21"/>
    </row>
    <row r="98" spans="1:17" ht="12.75">
      <c r="A98" s="37">
        <f>+'[1]podrobný rozpočet 2004'!B218</f>
        <v>3632</v>
      </c>
      <c r="B98" s="6"/>
      <c r="C98" s="9" t="str">
        <f>+'[1]podrobný rozpočet 2004'!E218</f>
        <v>Pohřebnictví</v>
      </c>
      <c r="D98" s="14">
        <v>100</v>
      </c>
      <c r="E98" s="14"/>
      <c r="F98" s="14"/>
      <c r="G98" s="14"/>
      <c r="H98" s="14"/>
      <c r="I98" s="14">
        <v>100</v>
      </c>
      <c r="J98" s="14">
        <v>79</v>
      </c>
      <c r="K98" s="84">
        <f t="shared" si="4"/>
        <v>79</v>
      </c>
      <c r="L98" s="14"/>
      <c r="M98" s="59"/>
      <c r="N98" s="18"/>
      <c r="O98" s="18"/>
      <c r="P98" s="18"/>
      <c r="Q98" s="21"/>
    </row>
    <row r="99" spans="1:17" ht="12.75">
      <c r="A99" s="37">
        <f>+'[1]podrobný rozpočet 2004'!B242</f>
        <v>3639</v>
      </c>
      <c r="B99" s="6"/>
      <c r="C99" s="9" t="str">
        <f>+'[1]podrobný rozpočet 2004'!E242</f>
        <v>Komunální služby a územní rozvoj</v>
      </c>
      <c r="D99" s="14">
        <v>2600</v>
      </c>
      <c r="E99" s="14"/>
      <c r="F99" s="14"/>
      <c r="G99" s="14"/>
      <c r="H99" s="14"/>
      <c r="I99" s="14">
        <v>3100</v>
      </c>
      <c r="J99" s="14">
        <v>956</v>
      </c>
      <c r="K99" s="84">
        <f t="shared" si="4"/>
        <v>30.838709677419356</v>
      </c>
      <c r="L99" s="14">
        <v>-100</v>
      </c>
      <c r="M99" s="71" t="s">
        <v>48</v>
      </c>
      <c r="N99" s="18"/>
      <c r="O99" s="18"/>
      <c r="P99" s="28"/>
      <c r="Q99" s="74"/>
    </row>
    <row r="100" spans="1:17" ht="12.75">
      <c r="A100" s="37">
        <v>3716</v>
      </c>
      <c r="B100" s="6"/>
      <c r="C100" s="9" t="s">
        <v>24</v>
      </c>
      <c r="D100" s="14"/>
      <c r="E100" s="14"/>
      <c r="F100" s="14"/>
      <c r="G100" s="14"/>
      <c r="H100" s="14"/>
      <c r="I100" s="14"/>
      <c r="J100" s="14"/>
      <c r="K100" s="84"/>
      <c r="L100" s="14"/>
      <c r="M100" s="71"/>
      <c r="N100" s="18"/>
      <c r="O100" s="18"/>
      <c r="P100" s="28"/>
      <c r="Q100" s="74"/>
    </row>
    <row r="101" spans="1:17" ht="12.75">
      <c r="A101" s="37">
        <f>+'[1]podrobný rozpočet 2004'!B255</f>
        <v>3722</v>
      </c>
      <c r="B101" s="6"/>
      <c r="C101" s="9" t="str">
        <f>+'[1]podrobný rozpočet 2004'!E255</f>
        <v>Sběr a svoz komunálních odpadů</v>
      </c>
      <c r="D101" s="14">
        <v>2200</v>
      </c>
      <c r="E101" s="14"/>
      <c r="F101" s="14"/>
      <c r="G101" s="14"/>
      <c r="H101" s="14"/>
      <c r="I101" s="14">
        <v>2200</v>
      </c>
      <c r="J101" s="14">
        <v>833</v>
      </c>
      <c r="K101" s="84">
        <f t="shared" si="4"/>
        <v>37.86363636363637</v>
      </c>
      <c r="L101" s="14"/>
      <c r="M101" s="59"/>
      <c r="N101" s="18"/>
      <c r="O101" s="18"/>
      <c r="P101" s="18"/>
      <c r="Q101" s="21"/>
    </row>
    <row r="102" spans="1:17" ht="12.75">
      <c r="A102" s="37">
        <f>+'[1]podrobný rozpočet 2004'!B259</f>
        <v>3741</v>
      </c>
      <c r="B102" s="6"/>
      <c r="C102" s="9" t="str">
        <f>+'[1]podrobný rozpočet 2004'!E259</f>
        <v>Ochrana druhů a stanovišť</v>
      </c>
      <c r="D102" s="14">
        <v>15</v>
      </c>
      <c r="E102" s="14"/>
      <c r="F102" s="14"/>
      <c r="G102" s="14"/>
      <c r="H102" s="14"/>
      <c r="I102" s="14">
        <v>15</v>
      </c>
      <c r="J102" s="14">
        <v>12</v>
      </c>
      <c r="K102" s="84">
        <f t="shared" si="4"/>
        <v>80</v>
      </c>
      <c r="L102" s="14"/>
      <c r="M102" s="59"/>
      <c r="N102" s="18"/>
      <c r="O102" s="18"/>
      <c r="P102" s="18"/>
      <c r="Q102" s="21"/>
    </row>
    <row r="103" spans="1:17" ht="12.75">
      <c r="A103" s="37">
        <f>+'[1]podrobný rozpočet 2004'!B279</f>
        <v>3745</v>
      </c>
      <c r="B103" s="6"/>
      <c r="C103" s="9" t="str">
        <f>+'[1]podrobný rozpočet 2004'!E279</f>
        <v>Péče o vzhled obce a veřejnou zeleň</v>
      </c>
      <c r="D103" s="14">
        <v>2723</v>
      </c>
      <c r="E103" s="14"/>
      <c r="F103" s="14"/>
      <c r="G103" s="14"/>
      <c r="H103" s="14"/>
      <c r="I103" s="14">
        <v>5777</v>
      </c>
      <c r="J103" s="14">
        <v>818</v>
      </c>
      <c r="K103" s="84">
        <f t="shared" si="4"/>
        <v>14.15959840747793</v>
      </c>
      <c r="L103" s="14">
        <v>176</v>
      </c>
      <c r="M103" s="71" t="s">
        <v>44</v>
      </c>
      <c r="N103" s="18"/>
      <c r="O103" s="18"/>
      <c r="P103" s="18"/>
      <c r="Q103" s="21"/>
    </row>
    <row r="104" spans="1:17" ht="12.75">
      <c r="A104" s="37"/>
      <c r="B104" s="6"/>
      <c r="C104" s="9" t="s">
        <v>14</v>
      </c>
      <c r="D104" s="14"/>
      <c r="E104" s="14"/>
      <c r="F104" s="14"/>
      <c r="G104" s="14"/>
      <c r="H104" s="14"/>
      <c r="I104" s="14"/>
      <c r="J104" s="14"/>
      <c r="K104" s="84"/>
      <c r="L104" s="14"/>
      <c r="M104" s="59"/>
      <c r="N104" s="18"/>
      <c r="O104" s="18"/>
      <c r="P104" s="18"/>
      <c r="Q104" s="21"/>
    </row>
    <row r="105" spans="1:17" ht="12.75">
      <c r="A105" s="37">
        <v>4319</v>
      </c>
      <c r="B105" s="6"/>
      <c r="C105" s="9" t="s">
        <v>27</v>
      </c>
      <c r="D105" s="14">
        <v>90</v>
      </c>
      <c r="E105" s="14"/>
      <c r="F105" s="14"/>
      <c r="G105" s="14"/>
      <c r="H105" s="14"/>
      <c r="I105" s="14">
        <v>125</v>
      </c>
      <c r="J105" s="14">
        <v>58</v>
      </c>
      <c r="K105" s="84">
        <f t="shared" si="4"/>
        <v>46.400000000000006</v>
      </c>
      <c r="L105" s="14"/>
      <c r="M105" s="59"/>
      <c r="N105" s="18"/>
      <c r="O105" s="18"/>
      <c r="P105" s="18"/>
      <c r="Q105" s="21"/>
    </row>
    <row r="106" spans="1:17" ht="12.75">
      <c r="A106" s="61">
        <v>5326</v>
      </c>
      <c r="B106" s="62"/>
      <c r="C106" s="63" t="s">
        <v>16</v>
      </c>
      <c r="D106" s="53"/>
      <c r="E106" s="53"/>
      <c r="F106" s="53"/>
      <c r="G106" s="53"/>
      <c r="H106" s="53"/>
      <c r="I106" s="53"/>
      <c r="J106" s="53"/>
      <c r="K106" s="84"/>
      <c r="L106" s="53"/>
      <c r="M106" s="59"/>
      <c r="N106" s="18"/>
      <c r="O106" s="18"/>
      <c r="P106" s="18"/>
      <c r="Q106" s="21"/>
    </row>
    <row r="107" spans="1:17" ht="13.5" thickBot="1">
      <c r="A107" s="170">
        <f>+'[1]podrobný rozpočet 2004'!B315</f>
        <v>5512</v>
      </c>
      <c r="B107" s="171"/>
      <c r="C107" s="172" t="str">
        <f>+'[1]podrobný rozpočet 2004'!E315</f>
        <v>Protipožární ochrana- dobrovolná</v>
      </c>
      <c r="D107" s="173">
        <v>600</v>
      </c>
      <c r="E107" s="173"/>
      <c r="F107" s="173"/>
      <c r="G107" s="173"/>
      <c r="H107" s="173"/>
      <c r="I107" s="173">
        <v>870</v>
      </c>
      <c r="J107" s="173">
        <v>562</v>
      </c>
      <c r="K107" s="174">
        <f t="shared" si="4"/>
        <v>64.59770114942529</v>
      </c>
      <c r="L107" s="173">
        <v>430</v>
      </c>
      <c r="M107" s="175" t="s">
        <v>40</v>
      </c>
      <c r="N107" s="176"/>
      <c r="O107" s="176"/>
      <c r="P107" s="176"/>
      <c r="Q107" s="177"/>
    </row>
    <row r="108" spans="1:17" ht="13.5" thickBot="1">
      <c r="A108" s="134" t="s">
        <v>9</v>
      </c>
      <c r="B108" s="99"/>
      <c r="C108" s="100"/>
      <c r="D108" s="135" t="str">
        <f>D5</f>
        <v>schv.rozpočet </v>
      </c>
      <c r="E108" s="102"/>
      <c r="F108" s="102"/>
      <c r="G108" s="102"/>
      <c r="H108" s="102"/>
      <c r="I108" s="135" t="s">
        <v>25</v>
      </c>
      <c r="J108" s="136" t="s">
        <v>35</v>
      </c>
      <c r="K108" s="137" t="s">
        <v>22</v>
      </c>
      <c r="L108" s="136" t="str">
        <f>L78</f>
        <v>úprava č.3</v>
      </c>
      <c r="M108" s="102"/>
      <c r="N108" s="102"/>
      <c r="O108" s="102"/>
      <c r="P108" s="102"/>
      <c r="Q108" s="103"/>
    </row>
    <row r="109" spans="1:17" ht="12.75">
      <c r="A109" s="131">
        <f>+'[1]podrobný rozpočet 2004'!B320</f>
        <v>6112</v>
      </c>
      <c r="B109" s="45"/>
      <c r="C109" s="46" t="str">
        <f>+'[1]podrobný rozpočet 2004'!E320</f>
        <v>Zastupitelstva obcí</v>
      </c>
      <c r="D109" s="132">
        <v>1000</v>
      </c>
      <c r="E109" s="31"/>
      <c r="F109" s="31"/>
      <c r="G109" s="31"/>
      <c r="H109" s="31"/>
      <c r="I109" s="132">
        <v>1000</v>
      </c>
      <c r="J109" s="132">
        <v>342</v>
      </c>
      <c r="K109" s="138">
        <f aca="true" t="shared" si="5" ref="K109:K114">(J109/D109)*100</f>
        <v>34.2</v>
      </c>
      <c r="L109" s="133"/>
      <c r="M109" s="47"/>
      <c r="N109" s="47"/>
      <c r="O109" s="47"/>
      <c r="P109" s="47"/>
      <c r="Q109" s="48"/>
    </row>
    <row r="110" spans="1:17" ht="12.75">
      <c r="A110" s="37">
        <v>6118</v>
      </c>
      <c r="B110" s="6"/>
      <c r="C110" s="9" t="s">
        <v>3</v>
      </c>
      <c r="D110" s="14"/>
      <c r="E110" s="31"/>
      <c r="F110" s="31"/>
      <c r="G110" s="31"/>
      <c r="H110" s="31"/>
      <c r="I110" s="14"/>
      <c r="J110" s="87"/>
      <c r="K110" s="84"/>
      <c r="L110" s="85"/>
      <c r="M110" s="18"/>
      <c r="N110" s="18"/>
      <c r="O110" s="18"/>
      <c r="P110" s="18"/>
      <c r="Q110" s="21"/>
    </row>
    <row r="111" spans="1:17" ht="12.75">
      <c r="A111" s="37">
        <f>+'[1]podrobný rozpočet 2004'!B362</f>
        <v>6171</v>
      </c>
      <c r="B111" s="6"/>
      <c r="C111" s="9" t="str">
        <f>+'[1]podrobný rozpočet 2004'!E362</f>
        <v>Činnost místní správy</v>
      </c>
      <c r="D111" s="14">
        <v>7000</v>
      </c>
      <c r="E111" s="31"/>
      <c r="F111" s="31"/>
      <c r="G111" s="31"/>
      <c r="H111" s="31"/>
      <c r="I111" s="14">
        <v>9000</v>
      </c>
      <c r="J111" s="87">
        <v>3080</v>
      </c>
      <c r="K111" s="84">
        <f t="shared" si="5"/>
        <v>44</v>
      </c>
      <c r="L111" s="92">
        <v>-44.5</v>
      </c>
      <c r="M111" s="93" t="s">
        <v>46</v>
      </c>
      <c r="N111" s="18"/>
      <c r="O111" s="18"/>
      <c r="P111" s="18"/>
      <c r="Q111" s="21"/>
    </row>
    <row r="112" spans="1:17" ht="12.75">
      <c r="A112" s="37">
        <v>6330</v>
      </c>
      <c r="B112" s="6"/>
      <c r="C112" s="9" t="s">
        <v>19</v>
      </c>
      <c r="D112" s="14">
        <v>100</v>
      </c>
      <c r="E112" s="31"/>
      <c r="F112" s="31"/>
      <c r="G112" s="31"/>
      <c r="H112" s="31"/>
      <c r="I112" s="14">
        <v>100</v>
      </c>
      <c r="J112" s="14">
        <v>100</v>
      </c>
      <c r="K112" s="84">
        <f t="shared" si="5"/>
        <v>100</v>
      </c>
      <c r="L112" s="85"/>
      <c r="M112" s="18"/>
      <c r="N112" s="18"/>
      <c r="O112" s="18"/>
      <c r="P112" s="18"/>
      <c r="Q112" s="21"/>
    </row>
    <row r="113" spans="1:17" ht="12.75">
      <c r="A113" s="37">
        <v>6310</v>
      </c>
      <c r="B113" s="6"/>
      <c r="C113" s="9" t="s">
        <v>26</v>
      </c>
      <c r="D113" s="14">
        <v>20</v>
      </c>
      <c r="E113" s="31"/>
      <c r="F113" s="31"/>
      <c r="G113" s="31"/>
      <c r="H113" s="31"/>
      <c r="I113" s="14">
        <v>20</v>
      </c>
      <c r="J113" s="14">
        <v>1</v>
      </c>
      <c r="K113" s="84">
        <f t="shared" si="5"/>
        <v>5</v>
      </c>
      <c r="L113" s="85"/>
      <c r="M113" s="18"/>
      <c r="N113" s="18"/>
      <c r="O113" s="18"/>
      <c r="P113" s="18"/>
      <c r="Q113" s="21"/>
    </row>
    <row r="114" spans="1:17" ht="12.75">
      <c r="A114" s="37">
        <f>+'[1]podrobný rozpočet 2004'!B368</f>
        <v>6399</v>
      </c>
      <c r="B114" s="6"/>
      <c r="C114" s="9" t="str">
        <f>+'[1]podrobný rozpočet 2004'!E368</f>
        <v>Finanční operce j.n.</v>
      </c>
      <c r="D114" s="14">
        <v>800</v>
      </c>
      <c r="E114" s="31"/>
      <c r="F114" s="31"/>
      <c r="G114" s="31"/>
      <c r="H114" s="31"/>
      <c r="I114" s="14">
        <v>1142</v>
      </c>
      <c r="J114" s="87">
        <v>1142</v>
      </c>
      <c r="K114" s="84">
        <f t="shared" si="5"/>
        <v>142.75</v>
      </c>
      <c r="L114" s="85"/>
      <c r="M114" s="18"/>
      <c r="N114" s="18"/>
      <c r="O114" s="18"/>
      <c r="P114" s="18"/>
      <c r="Q114" s="21"/>
    </row>
    <row r="115" spans="1:17" ht="13.5" thickBot="1">
      <c r="A115" s="61">
        <f>+'[1]podrobný rozpočet 2004'!B370</f>
        <v>6402</v>
      </c>
      <c r="B115" s="62"/>
      <c r="C115" s="63" t="str">
        <f>+'[1]podrobný rozpočet 2004'!E370</f>
        <v>Finanční vypořádání min. let</v>
      </c>
      <c r="D115" s="53"/>
      <c r="E115" s="31"/>
      <c r="F115" s="31"/>
      <c r="G115" s="31"/>
      <c r="H115" s="31"/>
      <c r="I115" s="31"/>
      <c r="J115" s="94">
        <v>23</v>
      </c>
      <c r="K115" s="138"/>
      <c r="L115" s="86">
        <v>23</v>
      </c>
      <c r="M115" s="90" t="s">
        <v>43</v>
      </c>
      <c r="N115" s="90"/>
      <c r="O115" s="90"/>
      <c r="P115" s="90"/>
      <c r="Q115" s="91"/>
    </row>
    <row r="116" spans="1:17" ht="13.5" thickBot="1">
      <c r="A116" s="98"/>
      <c r="B116" s="99"/>
      <c r="C116" s="100" t="str">
        <f>+'[1]podrobný rozpočet 2004'!E372</f>
        <v>CELKEM</v>
      </c>
      <c r="D116" s="105">
        <f aca="true" t="shared" si="6" ref="D116:L116">SUM(D79:D115)</f>
        <v>29050</v>
      </c>
      <c r="E116" s="105">
        <f t="shared" si="6"/>
        <v>0</v>
      </c>
      <c r="F116" s="105">
        <f t="shared" si="6"/>
        <v>0</v>
      </c>
      <c r="G116" s="105">
        <f t="shared" si="6"/>
        <v>0</v>
      </c>
      <c r="H116" s="105">
        <f t="shared" si="6"/>
        <v>0</v>
      </c>
      <c r="I116" s="105">
        <f t="shared" si="6"/>
        <v>44351</v>
      </c>
      <c r="J116" s="105">
        <f t="shared" si="6"/>
        <v>11698</v>
      </c>
      <c r="K116" s="105"/>
      <c r="L116" s="105">
        <f t="shared" si="6"/>
        <v>584.5</v>
      </c>
      <c r="M116" s="125"/>
      <c r="N116" s="102"/>
      <c r="O116" s="102"/>
      <c r="P116" s="102"/>
      <c r="Q116" s="103"/>
    </row>
    <row r="117" spans="1:3" ht="12.75">
      <c r="A117" s="3"/>
      <c r="B117" s="3"/>
      <c r="C117" s="11"/>
    </row>
    <row r="118" spans="1:3" ht="13.5" thickBot="1">
      <c r="A118" s="3"/>
      <c r="B118" s="3"/>
      <c r="C118" s="11"/>
    </row>
    <row r="119" spans="1:13" ht="13.5" thickBot="1">
      <c r="A119" s="156" t="str">
        <f>+'[1]podrobný rozpočet 2004'!B374</f>
        <v>Rekapitulace</v>
      </c>
      <c r="B119" s="143"/>
      <c r="C119" s="144"/>
      <c r="D119" s="145" t="str">
        <f>D5</f>
        <v>schv.rozpočet </v>
      </c>
      <c r="E119" s="145"/>
      <c r="F119" s="145"/>
      <c r="G119" s="145"/>
      <c r="H119" s="145"/>
      <c r="I119" s="145" t="s">
        <v>25</v>
      </c>
      <c r="J119" s="145" t="s">
        <v>33</v>
      </c>
      <c r="K119" s="145" t="s">
        <v>22</v>
      </c>
      <c r="L119" s="150" t="s">
        <v>37</v>
      </c>
      <c r="M119" s="146" t="s">
        <v>28</v>
      </c>
    </row>
    <row r="120" spans="1:13" ht="12.75">
      <c r="A120" s="139"/>
      <c r="B120" s="140"/>
      <c r="C120" s="141" t="str">
        <f>+'[1]podrobný rozpočet 2004'!E375</f>
        <v>Příjmy</v>
      </c>
      <c r="D120" s="140">
        <f aca="true" t="shared" si="7" ref="D120:J120">D61</f>
        <v>29050</v>
      </c>
      <c r="E120" s="140">
        <f t="shared" si="7"/>
        <v>0</v>
      </c>
      <c r="F120" s="140">
        <f t="shared" si="7"/>
        <v>0</v>
      </c>
      <c r="G120" s="140">
        <f t="shared" si="7"/>
        <v>0</v>
      </c>
      <c r="H120" s="140">
        <f t="shared" si="7"/>
        <v>0</v>
      </c>
      <c r="I120" s="140">
        <f t="shared" si="7"/>
        <v>36902</v>
      </c>
      <c r="J120" s="140">
        <f t="shared" si="7"/>
        <v>14690</v>
      </c>
      <c r="K120" s="142">
        <f>J120/D120*100</f>
        <v>50.56798623063683</v>
      </c>
      <c r="L120" s="151">
        <f>L61</f>
        <v>384.5</v>
      </c>
      <c r="M120" s="164">
        <f>I120+L120</f>
        <v>37286.5</v>
      </c>
    </row>
    <row r="121" spans="1:13" ht="12.75">
      <c r="A121" s="39"/>
      <c r="B121" s="8"/>
      <c r="C121" s="12" t="str">
        <f>+'[1]podrobný rozpočet 2004'!E376</f>
        <v>Výdaje</v>
      </c>
      <c r="D121" s="8">
        <f aca="true" t="shared" si="8" ref="D121:J121">D116</f>
        <v>29050</v>
      </c>
      <c r="E121" s="8">
        <f t="shared" si="8"/>
        <v>0</v>
      </c>
      <c r="F121" s="8">
        <f t="shared" si="8"/>
        <v>0</v>
      </c>
      <c r="G121" s="8">
        <f t="shared" si="8"/>
        <v>0</v>
      </c>
      <c r="H121" s="8">
        <f t="shared" si="8"/>
        <v>0</v>
      </c>
      <c r="I121" s="8">
        <f t="shared" si="8"/>
        <v>44351</v>
      </c>
      <c r="J121" s="8">
        <f t="shared" si="8"/>
        <v>11698</v>
      </c>
      <c r="K121" s="88">
        <f>J121/D121*100</f>
        <v>40.26850258175559</v>
      </c>
      <c r="L121" s="152">
        <f>L116</f>
        <v>584.5</v>
      </c>
      <c r="M121" s="165">
        <f>I121+L121</f>
        <v>44935.5</v>
      </c>
    </row>
    <row r="122" spans="1:13" ht="12.75">
      <c r="A122" s="39"/>
      <c r="B122" s="8"/>
      <c r="C122" s="12" t="str">
        <f>+'[1]podrobný rozpočet 2004'!E377</f>
        <v>Příjmy - výdaje</v>
      </c>
      <c r="D122" s="8">
        <f aca="true" t="shared" si="9" ref="D122:M122">D120-D121</f>
        <v>0</v>
      </c>
      <c r="E122" s="8">
        <f t="shared" si="9"/>
        <v>0</v>
      </c>
      <c r="F122" s="8">
        <f t="shared" si="9"/>
        <v>0</v>
      </c>
      <c r="G122" s="8">
        <f t="shared" si="9"/>
        <v>0</v>
      </c>
      <c r="H122" s="8">
        <f t="shared" si="9"/>
        <v>0</v>
      </c>
      <c r="I122" s="8">
        <f>I120-I121</f>
        <v>-7449</v>
      </c>
      <c r="J122" s="8">
        <f>J120-J121</f>
        <v>2992</v>
      </c>
      <c r="K122" s="88"/>
      <c r="L122" s="152">
        <f t="shared" si="9"/>
        <v>-200</v>
      </c>
      <c r="M122" s="166">
        <f t="shared" si="9"/>
        <v>-7649</v>
      </c>
    </row>
    <row r="123" spans="1:13" ht="12.75">
      <c r="A123" s="39"/>
      <c r="B123" s="8"/>
      <c r="C123" s="12"/>
      <c r="D123" s="27"/>
      <c r="E123" s="43"/>
      <c r="F123" s="43"/>
      <c r="G123" s="43"/>
      <c r="H123" s="43"/>
      <c r="I123" s="27"/>
      <c r="J123" s="27"/>
      <c r="K123" s="27"/>
      <c r="L123" s="153"/>
      <c r="M123" s="167"/>
    </row>
    <row r="124" spans="1:13" ht="12.75">
      <c r="A124" s="39"/>
      <c r="B124" s="8"/>
      <c r="C124" s="12"/>
      <c r="D124" s="8"/>
      <c r="E124" s="44"/>
      <c r="F124" s="44"/>
      <c r="G124" s="44"/>
      <c r="H124" s="44"/>
      <c r="I124" s="8"/>
      <c r="J124" s="8"/>
      <c r="K124" s="8"/>
      <c r="L124" s="152"/>
      <c r="M124" s="166"/>
    </row>
    <row r="125" spans="1:13" ht="12.75">
      <c r="A125" s="39"/>
      <c r="B125" s="8"/>
      <c r="C125" s="12"/>
      <c r="D125" s="27"/>
      <c r="E125" s="43"/>
      <c r="F125" s="43"/>
      <c r="G125" s="43"/>
      <c r="H125" s="43"/>
      <c r="I125" s="27"/>
      <c r="J125" s="27"/>
      <c r="K125" s="27"/>
      <c r="L125" s="153"/>
      <c r="M125" s="167"/>
    </row>
    <row r="126" spans="1:13" ht="13.5" thickBot="1">
      <c r="A126" s="147"/>
      <c r="B126" s="64"/>
      <c r="C126" s="65" t="str">
        <f>+'[1]podrobný rozpočet 2004'!E381</f>
        <v>Hosp. výsledek</v>
      </c>
      <c r="D126" s="66">
        <f aca="true" t="shared" si="10" ref="D126:M126">D122-D124-D125</f>
        <v>0</v>
      </c>
      <c r="E126" s="66">
        <f t="shared" si="10"/>
        <v>0</v>
      </c>
      <c r="F126" s="66">
        <f t="shared" si="10"/>
        <v>0</v>
      </c>
      <c r="G126" s="66">
        <f t="shared" si="10"/>
        <v>0</v>
      </c>
      <c r="H126" s="66">
        <f t="shared" si="10"/>
        <v>0</v>
      </c>
      <c r="I126" s="66">
        <f t="shared" si="10"/>
        <v>-7449</v>
      </c>
      <c r="J126" s="66">
        <f>J122+J123</f>
        <v>2992</v>
      </c>
      <c r="K126" s="148"/>
      <c r="L126" s="154">
        <f t="shared" si="10"/>
        <v>-200</v>
      </c>
      <c r="M126" s="168">
        <f t="shared" si="10"/>
        <v>-7649</v>
      </c>
    </row>
    <row r="127" spans="1:13" ht="13.5" thickBot="1">
      <c r="A127" s="149"/>
      <c r="B127" s="67"/>
      <c r="C127" s="68"/>
      <c r="D127" s="69"/>
      <c r="E127" s="70"/>
      <c r="F127" s="70"/>
      <c r="G127" s="70"/>
      <c r="H127" s="70"/>
      <c r="I127" s="70"/>
      <c r="J127" s="69"/>
      <c r="K127" s="69"/>
      <c r="L127" s="155"/>
      <c r="M127" s="169"/>
    </row>
    <row r="128" spans="1:16" ht="12.75">
      <c r="A128" s="1"/>
      <c r="B128" s="3"/>
      <c r="C128" s="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2.75">
      <c r="A129" s="1"/>
      <c r="B129" s="3"/>
      <c r="C129" s="7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2.75">
      <c r="A130" s="1"/>
      <c r="B130" s="3"/>
      <c r="C130" s="72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2.75">
      <c r="A131" s="1"/>
      <c r="B131" s="3"/>
      <c r="C131" s="72" t="s">
        <v>47</v>
      </c>
      <c r="D131" s="76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2.75">
      <c r="A132" s="1"/>
      <c r="B132" s="3"/>
      <c r="C132" s="7"/>
      <c r="D132" s="76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2.75">
      <c r="A133" s="1"/>
      <c r="B133" s="3"/>
      <c r="C133" s="7"/>
      <c r="D133" s="76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2.75">
      <c r="A134" s="1"/>
      <c r="B134" s="3"/>
      <c r="C134" s="7" t="s">
        <v>42</v>
      </c>
      <c r="D134" s="76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>
      <c r="A135" s="2"/>
      <c r="B135" s="3"/>
      <c r="C135" s="7"/>
      <c r="D135" s="76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2.75">
      <c r="A136" s="2"/>
      <c r="B136" s="3"/>
      <c r="C136" s="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2.75">
      <c r="A137" s="2"/>
      <c r="B137" s="3"/>
      <c r="C137" s="7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2.75">
      <c r="A138" s="1"/>
      <c r="B138" s="3"/>
      <c r="C138" s="7"/>
      <c r="D138" s="73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31"/>
      <c r="P138" s="31"/>
    </row>
    <row r="139" spans="1:16" ht="12.75">
      <c r="A139" s="1"/>
      <c r="B139" s="3"/>
      <c r="C139" s="7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3" ht="12.75">
      <c r="A140" s="1"/>
      <c r="B140" s="3"/>
      <c r="C140" s="7"/>
    </row>
    <row r="141" spans="1:3" ht="12.75">
      <c r="A141" s="1"/>
      <c r="B141" s="3"/>
      <c r="C141" s="7"/>
    </row>
    <row r="142" spans="1:3" ht="12.75">
      <c r="A142" s="1"/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</sheetData>
  <sheetProtection/>
  <mergeCells count="5">
    <mergeCell ref="M4:Q5"/>
    <mergeCell ref="M77:Q78"/>
    <mergeCell ref="M87:Q87"/>
    <mergeCell ref="D4:L4"/>
    <mergeCell ref="D77:L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&amp;CStránka &amp;P</oddFooter>
  </headerFooter>
  <rowBreaks count="3" manualBreakCount="3">
    <brk id="37" max="15" man="1"/>
    <brk id="76" max="255" man="1"/>
    <brk id="10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Hlavní účetní</cp:lastModifiedBy>
  <cp:lastPrinted>2015-05-19T11:19:28Z</cp:lastPrinted>
  <dcterms:created xsi:type="dcterms:W3CDTF">2005-05-09T07:17:21Z</dcterms:created>
  <dcterms:modified xsi:type="dcterms:W3CDTF">2015-08-03T13:29:16Z</dcterms:modified>
  <cp:category/>
  <cp:version/>
  <cp:contentType/>
  <cp:contentStatus/>
</cp:coreProperties>
</file>